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0005" windowHeight="586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БЮДЖЕТА'!$A$8:$AA$8</definedName>
    <definedName name="_xlnm.Print_Titles" localSheetId="1">'БЕЗ УЧЕТА СЧЕТОВ БЮДЖЕТА'!$8:$8</definedName>
    <definedName name="_xlnm.Print_Area" localSheetId="1">'БЕЗ УЧЕТА СЧЕТОВ БЮДЖЕТА'!$A$1:$AA$550</definedName>
  </definedNames>
  <calcPr fullCalcOnLoad="1"/>
</workbook>
</file>

<file path=xl/sharedStrings.xml><?xml version="1.0" encoding="utf-8"?>
<sst xmlns="http://schemas.openxmlformats.org/spreadsheetml/2006/main" count="2199" uniqueCount="447">
  <si>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</si>
  <si>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</si>
  <si>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</si>
  <si>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</si>
  <si>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</si>
  <si>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</si>
  <si>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</si>
  <si>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</si>
  <si>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</si>
  <si>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</si>
  <si>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</si>
  <si>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</si>
  <si>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</si>
  <si>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</si>
  <si>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</si>
  <si>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</si>
  <si>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</si>
  <si>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</si>
  <si>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</si>
  <si>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</si>
  <si>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</si>
  <si>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</si>
  <si>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</si>
  <si>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</si>
  <si>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</si>
  <si>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</si>
  <si>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</si>
  <si>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</si>
  <si>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</si>
  <si>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</si>
  <si>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</si>
  <si>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</si>
  <si>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</si>
  <si>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</si>
  <si>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</si>
  <si>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</si>
  <si>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</si>
  <si>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</si>
  <si>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</si>
  <si>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</si>
  <si>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</si>
  <si>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</si>
  <si>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</si>
  <si>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</si>
  <si>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</si>
  <si>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</si>
  <si>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</si>
  <si>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</si>
  <si>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</si>
  <si>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</si>
  <si>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</si>
  <si>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</si>
  <si>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</si>
  <si>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</si>
  <si>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</si>
  <si>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</si>
  <si>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</si>
  <si>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</si>
  <si>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</si>
  <si>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</si>
  <si>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</si>
  <si>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</si>
  <si>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</si>
  <si>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</si>
  <si>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</si>
  <si>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</si>
  <si>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</si>
  <si>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</si>
  <si>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</si>
  <si>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</si>
  <si>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</si>
  <si>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</si>
  <si>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</si>
  <si>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</si>
  <si>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</si>
  <si>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</si>
  <si>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</si>
  <si>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</si>
  <si>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</si>
  <si>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</si>
  <si>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</si>
  <si>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</si>
  <si>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</si>
  <si>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</si>
  <si>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</si>
  <si>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</si>
  <si>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</si>
  <si>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</si>
  <si>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</si>
  <si>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</si>
  <si>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</si>
  <si>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</si>
  <si>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</si>
  <si>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</si>
  <si>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</si>
  <si>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</si>
  <si>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</si>
  <si>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</si>
  <si>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</si>
  <si>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</si>
  <si>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</si>
  <si>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</si>
  <si>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</si>
  <si>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</si>
  <si>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</si>
  <si>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</si>
  <si>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</si>
  <si>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</si>
  <si>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</si>
  <si>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</si>
  <si>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</si>
  <si>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</si>
  <si>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</si>
  <si>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</si>
  <si>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</si>
  <si>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</si>
  <si>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</si>
  <si>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</si>
  <si>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</si>
  <si>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</si>
  <si>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</si>
  <si>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</si>
  <si>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</si>
  <si>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</si>
  <si>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</si>
  <si>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</si>
  <si>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</si>
  <si>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</si>
  <si>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</si>
  <si>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</si>
  <si>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</si>
  <si>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</si>
  <si>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</si>
  <si>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</si>
  <si>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</si>
  <si>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</si>
  <si>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</si>
  <si>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</si>
  <si>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</si>
  <si>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</si>
  <si>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</si>
  <si>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</si>
  <si>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</si>
  <si>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</si>
  <si>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</si>
  <si>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</si>
  <si>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</si>
  <si>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</si>
  <si>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</si>
  <si>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</si>
  <si>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</si>
  <si>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</si>
  <si>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</si>
  <si>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</si>
  <si>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</si>
  <si>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</si>
  <si>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</si>
  <si>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</si>
  <si>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</si>
  <si>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</si>
  <si>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</si>
  <si>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</si>
  <si>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</si>
  <si>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</si>
  <si>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</si>
  <si>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</si>
  <si>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</si>
  <si>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</si>
  <si>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</si>
  <si>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</si>
  <si>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</si>
  <si>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</si>
  <si>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</si>
  <si>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</si>
  <si>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</si>
  <si>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</si>
  <si>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</si>
  <si>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</si>
  <si>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</si>
  <si>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</si>
  <si>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</si>
  <si>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</si>
  <si>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</si>
  <si>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</si>
  <si>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</si>
  <si>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</si>
  <si>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</si>
  <si>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</si>
  <si>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</si>
  <si>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</si>
  <si>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</si>
  <si>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</si>
  <si>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</si>
  <si>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</si>
  <si>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</si>
  <si>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</si>
  <si>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</si>
  <si>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</si>
  <si>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</si>
  <si>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</si>
  <si>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</si>
  <si>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</si>
  <si>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</si>
  <si>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</si>
  <si>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</si>
  <si>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</si>
  <si>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</si>
  <si>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</si>
  <si>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</si>
  <si>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</si>
  <si>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</si>
  <si>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</si>
  <si>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</si>
  <si>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</si>
  <si>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</si>
  <si>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</si>
  <si>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</si>
  <si>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</si>
  <si>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</si>
  <si>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</si>
  <si>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</si>
  <si>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</si>
  <si>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</si>
  <si>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</si>
  <si>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</si>
  <si>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</si>
  <si>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</si>
  <si>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</si>
  <si>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</si>
  <si>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</si>
  <si>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</si>
  <si>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</si>
  <si>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</si>
  <si>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</si>
  <si>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</si>
  <si>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</si>
  <si>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</si>
  <si>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</si>
  <si>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</si>
  <si>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</si>
  <si>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</si>
  <si>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</si>
  <si>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</si>
  <si>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</si>
  <si>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</si>
  <si>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</si>
  <si>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</si>
  <si>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</si>
  <si>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</si>
  <si>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</si>
  <si>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</si>
  <si>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</si>
  <si>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</si>
  <si>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</si>
  <si>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</si>
  <si>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</si>
  <si>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</si>
  <si>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</si>
  <si>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</si>
  <si>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</si>
  <si>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</si>
  <si>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</si>
  <si>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</si>
  <si>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</si>
  <si>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</si>
  <si>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</si>
  <si>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</si>
  <si>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</si>
  <si>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</si>
  <si>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</si>
  <si>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</si>
  <si>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</si>
  <si>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</si>
  <si>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</si>
  <si>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</si>
  <si>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</si>
  <si>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</si>
  <si>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</si>
  <si>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</si>
  <si>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</si>
  <si>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</si>
  <si>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</si>
  <si>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</si>
  <si>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</si>
  <si>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</si>
  <si>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</si>
  <si>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</si>
  <si>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</si>
  <si>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</si>
  <si>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</si>
  <si>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</si>
  <si>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</si>
  <si>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</si>
  <si>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</si>
  <si>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</si>
  <si>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</si>
  <si>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</si>
  <si>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</si>
  <si>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</si>
  <si>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</si>
  <si>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</si>
  <si>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</si>
  <si>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</si>
  <si>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</si>
  <si>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</si>
  <si>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</si>
  <si>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9990000660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</si>
  <si>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</si>
  <si>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</si>
  <si>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</si>
  <si>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</si>
  <si>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</si>
  <si>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</si>
  <si>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</si>
  <si>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</si>
  <si>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</si>
  <si>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</si>
  <si>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</si>
  <si>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</si>
  <si>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</si>
  <si>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</si>
  <si>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</si>
  <si>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</si>
  <si>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</si>
  <si>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</si>
  <si>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</si>
  <si>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</si>
  <si>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</si>
  <si>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</si>
  <si>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</si>
  <si>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</si>
  <si>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</si>
  <si>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</si>
  <si>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</si>
  <si>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</si>
  <si>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</si>
  <si>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</si>
  <si>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</si>
  <si>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</si>
  <si>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</si>
  <si>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</si>
  <si>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2300000000</t>
  </si>
  <si>
    <t>2300000600</t>
  </si>
  <si>
    <t>2300001610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</si>
  <si>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</si>
  <si>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</si>
  <si>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</si>
  <si>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</si>
  <si>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</si>
  <si>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</si>
  <si>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</si>
  <si>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</si>
  <si>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</si>
  <si>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</si>
  <si>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</si>
  <si>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</si>
  <si>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</si>
  <si>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</si>
  <si>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</si>
  <si>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</si>
  <si>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</si>
  <si>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</si>
  <si>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2500000000</t>
  </si>
  <si>
    <t>2500000600</t>
  </si>
  <si>
    <t>2600000000</t>
  </si>
  <si>
    <t>2600000600</t>
  </si>
  <si>
    <t>0800000630</t>
  </si>
  <si>
    <t>9990093110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</si>
  <si>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</si>
  <si>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</si>
  <si>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</si>
  <si>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</si>
  <si>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</si>
  <si>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</si>
  <si>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</si>
  <si>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</si>
  <si>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</si>
  <si>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</si>
  <si>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</si>
  <si>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</si>
  <si>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</si>
  <si>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</si>
  <si>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</si>
  <si>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</si>
  <si>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</si>
  <si>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</si>
  <si>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</si>
  <si>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9990009100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</si>
  <si>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</si>
  <si>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</si>
  <si>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</si>
  <si>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</si>
  <si>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</si>
  <si>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</si>
  <si>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</si>
  <si>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</si>
  <si>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</si>
  <si>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</si>
  <si>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</si>
  <si>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</si>
  <si>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</si>
  <si>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</si>
  <si>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</si>
  <si>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</si>
  <si>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</si>
  <si>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3100P5200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</si>
  <si>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</si>
  <si>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</si>
  <si>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</si>
  <si>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</si>
  <si>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</si>
  <si>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</si>
  <si>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</si>
  <si>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</si>
  <si>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</si>
  <si>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</si>
  <si>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</si>
  <si>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Расходы на развитие спортивной инфраструктуры, находящейся в муниципальной собственности</t>
  </si>
  <si>
    <t>1102</t>
  </si>
  <si>
    <t>1500092190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</si>
  <si>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</si>
  <si>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</si>
  <si>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</si>
  <si>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</si>
  <si>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0310050970</t>
  </si>
  <si>
    <t xml:space="preserve">Строительство Дома культуры в с. Первомайском </t>
  </si>
  <si>
    <t>16100L5050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</si>
  <si>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</si>
  <si>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</si>
  <si>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</si>
  <si>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</si>
  <si>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</si>
  <si>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</si>
  <si>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</si>
  <si>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</si>
  <si>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15000S2190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</si>
  <si>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</si>
  <si>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</si>
  <si>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</si>
  <si>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</si>
  <si>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</si>
  <si>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тыс.руб.</t>
  </si>
  <si>
    <t>Исполнено</t>
  </si>
  <si>
    <t>% Исполнения</t>
  </si>
  <si>
    <t>Приложение 3 к решению Думы</t>
  </si>
  <si>
    <t>районного бюджета за 1 квартал 2019 года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</si>
  <si>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района № 367 от 30.05.2019г.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</si>
</sst>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5" fillId="36" borderId="12" xfId="0" applyNumberFormat="1" applyFont="1" applyFill="1" applyBorder="1" applyAlignment="1">
      <alignment horizontal="center" vertical="center" shrinkToFit="1"/>
    </xf>
    <xf numFmtId="0" fontId="2" fillId="35" borderId="13" xfId="0" applyFont="1" applyFill="1" applyBorder="1" applyAlignment="1">
      <alignment vertical="top" wrapTex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/>
    </xf>
    <xf numFmtId="4" fontId="5" fillId="36" borderId="16" xfId="0" applyNumberFormat="1" applyFont="1" applyFill="1" applyBorder="1" applyAlignment="1">
      <alignment horizontal="center" vertical="center" shrinkToFit="1"/>
    </xf>
    <xf numFmtId="4" fontId="2" fillId="35" borderId="16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4" fontId="2" fillId="37" borderId="1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0" xfId="0" applyNumberFormat="1" applyFont="1" applyFill="1" applyBorder="1" applyAlignment="1">
      <alignment horizontal="center" vertical="center" wrapText="1"/>
    </xf>
    <xf numFmtId="168" fontId="2" fillId="34" borderId="12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6" xfId="0" applyNumberFormat="1" applyFont="1" applyFill="1" applyBorder="1" applyAlignment="1">
      <alignment horizontal="center" vertical="center" wrapText="1" shrinkToFit="1"/>
    </xf>
    <xf numFmtId="168" fontId="7" fillId="35" borderId="16" xfId="0" applyNumberFormat="1" applyFont="1" applyFill="1" applyBorder="1" applyAlignment="1">
      <alignment horizontal="center" vertical="center" wrapText="1" shrinkToFit="1"/>
    </xf>
    <xf numFmtId="168" fontId="2" fillId="34" borderId="16" xfId="0" applyNumberFormat="1" applyFont="1" applyFill="1" applyBorder="1" applyAlignment="1">
      <alignment horizontal="center" vertical="center" wrapText="1" shrinkToFit="1"/>
    </xf>
    <xf numFmtId="168" fontId="7" fillId="35" borderId="12" xfId="0" applyNumberFormat="1" applyFont="1" applyFill="1" applyBorder="1" applyAlignment="1">
      <alignment horizontal="center" vertical="center" shrinkToFit="1"/>
    </xf>
    <xf numFmtId="168" fontId="5" fillId="36" borderId="16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1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4" fontId="2" fillId="37" borderId="18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7" borderId="13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10" fillId="39" borderId="22" xfId="0" applyFont="1" applyFill="1" applyBorder="1" applyAlignment="1">
      <alignment horizontal="center" vertical="center" wrapText="1"/>
    </xf>
    <xf numFmtId="49" fontId="10" fillId="39" borderId="23" xfId="0" applyNumberFormat="1" applyFont="1" applyFill="1" applyBorder="1" applyAlignment="1">
      <alignment horizontal="center" vertical="center" wrapText="1"/>
    </xf>
    <xf numFmtId="0" fontId="10" fillId="39" borderId="23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6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6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 shrinkToFit="1"/>
    </xf>
    <xf numFmtId="49" fontId="2" fillId="37" borderId="16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175" fontId="2" fillId="38" borderId="10" xfId="0" applyNumberFormat="1" applyFont="1" applyFill="1" applyBorder="1" applyAlignment="1">
      <alignment horizontal="center" vertical="center" shrinkToFit="1"/>
    </xf>
    <xf numFmtId="175" fontId="2" fillId="37" borderId="10" xfId="0" applyNumberFormat="1" applyFont="1" applyFill="1" applyBorder="1" applyAlignment="1">
      <alignment horizontal="center" vertical="center" shrinkToFit="1"/>
    </xf>
    <xf numFmtId="169" fontId="2" fillId="34" borderId="12" xfId="0" applyNumberFormat="1" applyFont="1" applyFill="1" applyBorder="1" applyAlignment="1">
      <alignment horizontal="center" vertical="center" shrinkToFit="1"/>
    </xf>
    <xf numFmtId="175" fontId="1" fillId="0" borderId="0" xfId="0" applyNumberFormat="1" applyFont="1" applyAlignment="1">
      <alignment/>
    </xf>
    <xf numFmtId="175" fontId="1" fillId="33" borderId="0" xfId="0" applyNumberFormat="1" applyFont="1" applyFill="1" applyAlignment="1">
      <alignment horizontal="left" wrapText="1"/>
    </xf>
    <xf numFmtId="0" fontId="3" fillId="33" borderId="17" xfId="0" applyFont="1" applyFill="1" applyBorder="1" applyAlignment="1">
      <alignment wrapTex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1" borderId="10" xfId="60" applyFont="1" applyFill="1" applyBorder="1" applyAlignment="1">
      <alignment horizontal="center" vertical="center" wrapText="1"/>
    </xf>
    <xf numFmtId="2" fontId="4" fillId="41" borderId="10" xfId="0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4" fontId="2" fillId="40" borderId="12" xfId="0" applyNumberFormat="1" applyFont="1" applyFill="1" applyBorder="1" applyAlignment="1">
      <alignment horizontal="center" vertical="center" shrinkToFit="1"/>
    </xf>
    <xf numFmtId="168" fontId="2" fillId="40" borderId="12" xfId="0" applyNumberFormat="1" applyFont="1" applyFill="1" applyBorder="1" applyAlignment="1">
      <alignment horizontal="center" vertical="center" shrinkToFit="1"/>
    </xf>
    <xf numFmtId="4" fontId="10" fillId="40" borderId="20" xfId="0" applyNumberFormat="1" applyFont="1" applyFill="1" applyBorder="1" applyAlignment="1">
      <alignment horizontal="center" vertical="center" wrapText="1"/>
    </xf>
    <xf numFmtId="4" fontId="2" fillId="40" borderId="18" xfId="0" applyNumberFormat="1" applyFont="1" applyFill="1" applyBorder="1" applyAlignment="1">
      <alignment horizontal="center" vertical="center" shrinkToFit="1"/>
    </xf>
    <xf numFmtId="4" fontId="2" fillId="40" borderId="16" xfId="0" applyNumberFormat="1" applyFont="1" applyFill="1" applyBorder="1" applyAlignment="1">
      <alignment horizontal="center" vertical="center" shrinkToFit="1"/>
    </xf>
    <xf numFmtId="168" fontId="2" fillId="40" borderId="18" xfId="0" applyNumberFormat="1" applyFont="1" applyFill="1" applyBorder="1" applyAlignment="1">
      <alignment horizontal="center" vertical="center" shrinkToFit="1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4" fontId="2" fillId="12" borderId="10" xfId="0" applyNumberFormat="1" applyFont="1" applyFill="1" applyBorder="1" applyAlignment="1">
      <alignment horizontal="center" vertical="center" shrinkToFit="1"/>
    </xf>
    <xf numFmtId="4" fontId="2" fillId="12" borderId="11" xfId="0" applyNumberFormat="1" applyFont="1" applyFill="1" applyBorder="1" applyAlignment="1">
      <alignment horizontal="center" vertical="center" shrinkToFit="1"/>
    </xf>
    <xf numFmtId="4" fontId="2" fillId="12" borderId="16" xfId="0" applyNumberFormat="1" applyFont="1" applyFill="1" applyBorder="1" applyAlignment="1">
      <alignment horizontal="center" vertical="center" shrinkToFit="1"/>
    </xf>
    <xf numFmtId="168" fontId="2" fillId="12" borderId="21" xfId="0" applyNumberFormat="1" applyFont="1" applyFill="1" applyBorder="1" applyAlignment="1">
      <alignment horizontal="center" vertical="center" wrapText="1"/>
    </xf>
    <xf numFmtId="4" fontId="10" fillId="12" borderId="2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7" fillId="2" borderId="10" xfId="0" applyNumberFormat="1" applyFont="1" applyFill="1" applyBorder="1" applyAlignment="1">
      <alignment horizontal="center" vertical="center" shrinkToFit="1"/>
    </xf>
    <xf numFmtId="4" fontId="2" fillId="12" borderId="18" xfId="0" applyNumberFormat="1" applyFont="1" applyFill="1" applyBorder="1" applyAlignment="1">
      <alignment horizontal="center" vertical="center" shrinkToFit="1"/>
    </xf>
    <xf numFmtId="168" fontId="2" fillId="12" borderId="18" xfId="0" applyNumberFormat="1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6" xfId="0" applyNumberFormat="1" applyFont="1" applyFill="1" applyBorder="1" applyAlignment="1">
      <alignment horizontal="center" vertical="center" shrinkToFit="1"/>
    </xf>
    <xf numFmtId="169" fontId="2" fillId="40" borderId="12" xfId="0" applyNumberFormat="1" applyFont="1" applyFill="1" applyBorder="1" applyAlignment="1">
      <alignment horizontal="center" vertical="center" shrinkToFit="1"/>
    </xf>
    <xf numFmtId="168" fontId="2" fillId="40" borderId="18" xfId="0" applyNumberFormat="1" applyFont="1" applyFill="1" applyBorder="1" applyAlignment="1">
      <alignment horizontal="center" vertical="center" wrapText="1" shrinkToFit="1"/>
    </xf>
    <xf numFmtId="169" fontId="2" fillId="12" borderId="10" xfId="0" applyNumberFormat="1" applyFont="1" applyFill="1" applyBorder="1" applyAlignment="1">
      <alignment horizontal="center" vertical="center" shrinkToFit="1"/>
    </xf>
    <xf numFmtId="168" fontId="2" fillId="40" borderId="18" xfId="0" applyNumberFormat="1" applyFont="1" applyFill="1" applyBorder="1" applyAlignment="1">
      <alignment horizontal="center" vertical="center" wrapText="1"/>
    </xf>
    <xf numFmtId="168" fontId="2" fillId="12" borderId="16" xfId="0" applyNumberFormat="1" applyFont="1" applyFill="1" applyBorder="1" applyAlignment="1">
      <alignment horizontal="center" vertical="center" wrapText="1" shrinkToFit="1"/>
    </xf>
    <xf numFmtId="169" fontId="10" fillId="39" borderId="24" xfId="0" applyNumberFormat="1" applyFont="1" applyFill="1" applyBorder="1" applyAlignment="1">
      <alignment horizontal="center" vertical="center" wrapText="1"/>
    </xf>
    <xf numFmtId="169" fontId="10" fillId="33" borderId="24" xfId="0" applyNumberFormat="1" applyFont="1" applyFill="1" applyBorder="1" applyAlignment="1">
      <alignment horizontal="center" vertical="center" wrapText="1"/>
    </xf>
    <xf numFmtId="169" fontId="10" fillId="33" borderId="25" xfId="0" applyNumberFormat="1" applyFont="1" applyFill="1" applyBorder="1" applyAlignment="1">
      <alignment horizontal="center" vertical="center" wrapText="1"/>
    </xf>
    <xf numFmtId="169" fontId="10" fillId="33" borderId="20" xfId="0" applyNumberFormat="1" applyFont="1" applyFill="1" applyBorder="1" applyAlignment="1">
      <alignment horizontal="center" vertical="center" wrapText="1"/>
    </xf>
    <xf numFmtId="169" fontId="5" fillId="36" borderId="12" xfId="0" applyNumberFormat="1" applyFont="1" applyFill="1" applyBorder="1" applyAlignment="1">
      <alignment horizontal="center" vertical="center" shrinkToFit="1"/>
    </xf>
    <xf numFmtId="169" fontId="5" fillId="36" borderId="16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69" fontId="2" fillId="35" borderId="12" xfId="0" applyNumberFormat="1" applyFont="1" applyFill="1" applyBorder="1" applyAlignment="1">
      <alignment horizontal="center" vertical="center" shrinkToFit="1"/>
    </xf>
    <xf numFmtId="169" fontId="2" fillId="35" borderId="16" xfId="0" applyNumberFormat="1" applyFont="1" applyFill="1" applyBorder="1" applyAlignment="1">
      <alignment horizontal="center" vertical="center" shrinkToFit="1"/>
    </xf>
    <xf numFmtId="169" fontId="7" fillId="35" borderId="12" xfId="0" applyNumberFormat="1" applyFont="1" applyFill="1" applyBorder="1" applyAlignment="1">
      <alignment horizontal="center" vertical="center" shrinkToFit="1"/>
    </xf>
    <xf numFmtId="169" fontId="7" fillId="35" borderId="16" xfId="0" applyNumberFormat="1" applyFont="1" applyFill="1" applyBorder="1" applyAlignment="1">
      <alignment horizontal="center" vertical="center" shrinkToFit="1"/>
    </xf>
    <xf numFmtId="169" fontId="2" fillId="34" borderId="18" xfId="0" applyNumberFormat="1" applyFont="1" applyFill="1" applyBorder="1" applyAlignment="1">
      <alignment horizontal="center" vertical="center" shrinkToFit="1"/>
    </xf>
    <xf numFmtId="169" fontId="2" fillId="34" borderId="16" xfId="0" applyNumberFormat="1" applyFont="1" applyFill="1" applyBorder="1" applyAlignment="1">
      <alignment horizontal="center" vertical="center" shrinkToFit="1"/>
    </xf>
    <xf numFmtId="169" fontId="2" fillId="35" borderId="10" xfId="60" applyNumberFormat="1" applyFont="1" applyFill="1" applyBorder="1" applyAlignment="1">
      <alignment horizontal="center" vertical="center" shrinkToFit="1"/>
    </xf>
    <xf numFmtId="169" fontId="2" fillId="34" borderId="11" xfId="0" applyNumberFormat="1" applyFont="1" applyFill="1" applyBorder="1" applyAlignment="1">
      <alignment horizontal="center" vertical="center" shrinkToFit="1"/>
    </xf>
    <xf numFmtId="169" fontId="2" fillId="34" borderId="21" xfId="0" applyNumberFormat="1" applyFont="1" applyFill="1" applyBorder="1" applyAlignment="1">
      <alignment horizontal="center" vertical="center" wrapText="1"/>
    </xf>
    <xf numFmtId="169" fontId="2" fillId="34" borderId="18" xfId="0" applyNumberFormat="1" applyFont="1" applyFill="1" applyBorder="1" applyAlignment="1">
      <alignment horizontal="center" vertical="center" wrapText="1"/>
    </xf>
    <xf numFmtId="169" fontId="2" fillId="37" borderId="10" xfId="60" applyNumberFormat="1" applyFont="1" applyFill="1" applyBorder="1" applyAlignment="1">
      <alignment horizontal="center" vertical="center" shrinkToFit="1"/>
    </xf>
    <xf numFmtId="169" fontId="2" fillId="35" borderId="16" xfId="0" applyNumberFormat="1" applyFont="1" applyFill="1" applyBorder="1" applyAlignment="1">
      <alignment horizontal="center" vertical="center" wrapText="1" shrinkToFit="1"/>
    </xf>
    <xf numFmtId="169" fontId="2" fillId="34" borderId="10" xfId="60" applyNumberFormat="1" applyFont="1" applyFill="1" applyBorder="1" applyAlignment="1">
      <alignment horizontal="center" vertical="center" shrinkToFit="1"/>
    </xf>
    <xf numFmtId="169" fontId="7" fillId="35" borderId="16" xfId="0" applyNumberFormat="1" applyFont="1" applyFill="1" applyBorder="1" applyAlignment="1">
      <alignment horizontal="center" vertical="center" wrapText="1" shrinkToFit="1"/>
    </xf>
    <xf numFmtId="169" fontId="2" fillId="38" borderId="10" xfId="60" applyNumberFormat="1" applyFont="1" applyFill="1" applyBorder="1" applyAlignment="1">
      <alignment horizontal="center" vertical="center" shrinkToFit="1"/>
    </xf>
    <xf numFmtId="169" fontId="2" fillId="34" borderId="16" xfId="0" applyNumberFormat="1" applyFont="1" applyFill="1" applyBorder="1" applyAlignment="1">
      <alignment horizontal="center" vertical="center" wrapText="1" shrinkToFit="1"/>
    </xf>
    <xf numFmtId="169" fontId="10" fillId="40" borderId="20" xfId="0" applyNumberFormat="1" applyFont="1" applyFill="1" applyBorder="1" applyAlignment="1">
      <alignment horizontal="center" vertical="center" wrapText="1"/>
    </xf>
    <xf numFmtId="169" fontId="2" fillId="37" borderId="12" xfId="0" applyNumberFormat="1" applyFont="1" applyFill="1" applyBorder="1" applyAlignment="1">
      <alignment horizontal="center" vertical="center" shrinkToFit="1"/>
    </xf>
    <xf numFmtId="169" fontId="2" fillId="37" borderId="18" xfId="0" applyNumberFormat="1" applyFont="1" applyFill="1" applyBorder="1" applyAlignment="1">
      <alignment horizontal="center" vertical="center" shrinkToFit="1"/>
    </xf>
    <xf numFmtId="169" fontId="2" fillId="37" borderId="16" xfId="0" applyNumberFormat="1" applyFont="1" applyFill="1" applyBorder="1" applyAlignment="1">
      <alignment horizontal="center" vertical="center" shrinkToFit="1"/>
    </xf>
    <xf numFmtId="169" fontId="7" fillId="35" borderId="18" xfId="0" applyNumberFormat="1" applyFont="1" applyFill="1" applyBorder="1" applyAlignment="1">
      <alignment horizontal="center" vertical="center" shrinkToFit="1"/>
    </xf>
    <xf numFmtId="169" fontId="7" fillId="35" borderId="18" xfId="0" applyNumberFormat="1" applyFont="1" applyFill="1" applyBorder="1" applyAlignment="1">
      <alignment horizontal="center" vertical="center" wrapText="1" shrinkToFit="1"/>
    </xf>
    <xf numFmtId="169" fontId="2" fillId="2" borderId="10" xfId="0" applyNumberFormat="1" applyFont="1" applyFill="1" applyBorder="1" applyAlignment="1">
      <alignment horizontal="center" vertical="center" shrinkToFit="1"/>
    </xf>
    <xf numFmtId="169" fontId="2" fillId="2" borderId="11" xfId="0" applyNumberFormat="1" applyFont="1" applyFill="1" applyBorder="1" applyAlignment="1">
      <alignment horizontal="center" vertical="center" shrinkToFit="1"/>
    </xf>
    <xf numFmtId="169" fontId="2" fillId="2" borderId="16" xfId="0" applyNumberFormat="1" applyFont="1" applyFill="1" applyBorder="1" applyAlignment="1">
      <alignment horizontal="center" vertical="center" shrinkToFit="1"/>
    </xf>
    <xf numFmtId="169" fontId="2" fillId="2" borderId="21" xfId="0" applyNumberFormat="1" applyFont="1" applyFill="1" applyBorder="1" applyAlignment="1">
      <alignment horizontal="center" vertical="center" wrapText="1"/>
    </xf>
    <xf numFmtId="169" fontId="10" fillId="2" borderId="20" xfId="0" applyNumberFormat="1" applyFont="1" applyFill="1" applyBorder="1" applyAlignment="1">
      <alignment horizontal="center" vertical="center" wrapText="1"/>
    </xf>
    <xf numFmtId="169" fontId="2" fillId="12" borderId="18" xfId="0" applyNumberFormat="1" applyFont="1" applyFill="1" applyBorder="1" applyAlignment="1">
      <alignment horizontal="center" vertical="center" shrinkToFit="1"/>
    </xf>
    <xf numFmtId="169" fontId="2" fillId="12" borderId="16" xfId="0" applyNumberFormat="1" applyFont="1" applyFill="1" applyBorder="1" applyAlignment="1">
      <alignment horizontal="center" vertical="center" shrinkToFit="1"/>
    </xf>
    <xf numFmtId="169" fontId="2" fillId="12" borderId="18" xfId="0" applyNumberFormat="1" applyFont="1" applyFill="1" applyBorder="1" applyAlignment="1">
      <alignment horizontal="center" vertical="center" wrapText="1"/>
    </xf>
    <xf numFmtId="169" fontId="10" fillId="12" borderId="20" xfId="0" applyNumberFormat="1" applyFont="1" applyFill="1" applyBorder="1" applyAlignment="1">
      <alignment horizontal="center" vertical="center" wrapText="1"/>
    </xf>
    <xf numFmtId="169" fontId="2" fillId="12" borderId="11" xfId="0" applyNumberFormat="1" applyFont="1" applyFill="1" applyBorder="1" applyAlignment="1">
      <alignment horizontal="center" vertical="center" shrinkToFit="1"/>
    </xf>
    <xf numFmtId="169" fontId="2" fillId="12" borderId="21" xfId="0" applyNumberFormat="1" applyFont="1" applyFill="1" applyBorder="1" applyAlignment="1">
      <alignment horizontal="center" vertical="center" wrapText="1"/>
    </xf>
    <xf numFmtId="169" fontId="2" fillId="34" borderId="18" xfId="0" applyNumberFormat="1" applyFont="1" applyFill="1" applyBorder="1" applyAlignment="1">
      <alignment horizontal="center" vertical="center" wrapText="1" shrinkToFit="1"/>
    </xf>
    <xf numFmtId="169" fontId="2" fillId="37" borderId="11" xfId="0" applyNumberFormat="1" applyFont="1" applyFill="1" applyBorder="1" applyAlignment="1">
      <alignment horizontal="center" vertical="center" shrinkToFit="1"/>
    </xf>
    <xf numFmtId="169" fontId="5" fillId="36" borderId="16" xfId="0" applyNumberFormat="1" applyFont="1" applyFill="1" applyBorder="1" applyAlignment="1">
      <alignment horizontal="center" vertical="center" wrapText="1" shrinkToFit="1"/>
    </xf>
    <xf numFmtId="169" fontId="5" fillId="36" borderId="18" xfId="0" applyNumberFormat="1" applyFont="1" applyFill="1" applyBorder="1" applyAlignment="1">
      <alignment horizontal="center" vertical="center" shrinkToFit="1"/>
    </xf>
    <xf numFmtId="169" fontId="5" fillId="12" borderId="18" xfId="0" applyNumberFormat="1" applyFont="1" applyFill="1" applyBorder="1" applyAlignment="1">
      <alignment horizontal="center" vertical="center" shrinkToFit="1"/>
    </xf>
    <xf numFmtId="169" fontId="5" fillId="12" borderId="16" xfId="0" applyNumberFormat="1" applyFont="1" applyFill="1" applyBorder="1" applyAlignment="1">
      <alignment horizontal="center" vertical="center" shrinkToFit="1"/>
    </xf>
    <xf numFmtId="169" fontId="2" fillId="12" borderId="10" xfId="60" applyNumberFormat="1" applyFont="1" applyFill="1" applyBorder="1" applyAlignment="1">
      <alignment horizontal="center" vertical="center" shrinkToFit="1"/>
    </xf>
    <xf numFmtId="169" fontId="2" fillId="12" borderId="16" xfId="0" applyNumberFormat="1" applyFont="1" applyFill="1" applyBorder="1" applyAlignment="1">
      <alignment horizontal="center" vertical="center" wrapText="1" shrinkToFit="1"/>
    </xf>
    <xf numFmtId="169" fontId="7" fillId="12" borderId="10" xfId="0" applyNumberFormat="1" applyFont="1" applyFill="1" applyBorder="1" applyAlignment="1">
      <alignment horizontal="center" vertical="center" shrinkToFit="1"/>
    </xf>
    <xf numFmtId="169" fontId="7" fillId="12" borderId="16" xfId="0" applyNumberFormat="1" applyFont="1" applyFill="1" applyBorder="1" applyAlignment="1">
      <alignment horizontal="center" vertical="center" wrapText="1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shrinkToFit="1"/>
    </xf>
    <xf numFmtId="169" fontId="2" fillId="40" borderId="16" xfId="0" applyNumberFormat="1" applyFont="1" applyFill="1" applyBorder="1" applyAlignment="1">
      <alignment horizontal="center" vertical="center" wrapText="1" shrinkToFit="1"/>
    </xf>
    <xf numFmtId="169" fontId="7" fillId="40" borderId="12" xfId="0" applyNumberFormat="1" applyFont="1" applyFill="1" applyBorder="1" applyAlignment="1">
      <alignment horizontal="center" vertical="center" shrinkToFit="1"/>
    </xf>
    <xf numFmtId="169" fontId="7" fillId="40" borderId="16" xfId="0" applyNumberFormat="1" applyFont="1" applyFill="1" applyBorder="1" applyAlignment="1">
      <alignment horizontal="center" vertical="center" wrapText="1" shrinkToFit="1"/>
    </xf>
    <xf numFmtId="169" fontId="10" fillId="39" borderId="24" xfId="60" applyNumberFormat="1" applyFont="1" applyFill="1" applyBorder="1" applyAlignment="1">
      <alignment horizontal="center" vertical="center" wrapText="1"/>
    </xf>
    <xf numFmtId="169" fontId="5" fillId="36" borderId="10" xfId="60" applyNumberFormat="1" applyFont="1" applyFill="1" applyBorder="1" applyAlignment="1">
      <alignment horizontal="center" vertical="center" shrinkToFit="1"/>
    </xf>
    <xf numFmtId="169" fontId="2" fillId="0" borderId="21" xfId="0" applyNumberFormat="1" applyFont="1" applyBorder="1" applyAlignment="1">
      <alignment horizontal="center" vertical="center" wrapText="1"/>
    </xf>
    <xf numFmtId="169" fontId="2" fillId="40" borderId="10" xfId="60" applyNumberFormat="1" applyFont="1" applyFill="1" applyBorder="1" applyAlignment="1">
      <alignment horizontal="center" vertical="center" shrinkToFit="1"/>
    </xf>
    <xf numFmtId="169" fontId="10" fillId="40" borderId="24" xfId="0" applyNumberFormat="1" applyFont="1" applyFill="1" applyBorder="1" applyAlignment="1">
      <alignment horizontal="center" vertical="center" wrapText="1"/>
    </xf>
    <xf numFmtId="169" fontId="10" fillId="40" borderId="25" xfId="0" applyNumberFormat="1" applyFont="1" applyFill="1" applyBorder="1" applyAlignment="1">
      <alignment horizontal="center" vertical="center" wrapText="1"/>
    </xf>
    <xf numFmtId="169" fontId="2" fillId="36" borderId="10" xfId="60" applyNumberFormat="1" applyFont="1" applyFill="1" applyBorder="1" applyAlignment="1">
      <alignment horizontal="center" vertical="center" shrinkToFit="1"/>
    </xf>
    <xf numFmtId="169" fontId="2" fillId="40" borderId="18" xfId="0" applyNumberFormat="1" applyFont="1" applyFill="1" applyBorder="1" applyAlignment="1">
      <alignment horizontal="center" vertical="center" shrinkToFit="1"/>
    </xf>
    <xf numFmtId="169" fontId="2" fillId="40" borderId="16" xfId="0" applyNumberFormat="1" applyFont="1" applyFill="1" applyBorder="1" applyAlignment="1">
      <alignment horizontal="center" vertical="center" shrinkToFit="1"/>
    </xf>
    <xf numFmtId="169" fontId="2" fillId="40" borderId="18" xfId="0" applyNumberFormat="1" applyFont="1" applyFill="1" applyBorder="1" applyAlignment="1">
      <alignment horizontal="center" vertical="center" wrapText="1" shrinkToFit="1"/>
    </xf>
    <xf numFmtId="169" fontId="2" fillId="40" borderId="18" xfId="0" applyNumberFormat="1" applyFont="1" applyFill="1" applyBorder="1" applyAlignment="1">
      <alignment horizontal="center" vertical="center" wrapTex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" fillId="40" borderId="0" xfId="0" applyFont="1" applyFill="1" applyAlignment="1">
      <alignment/>
    </xf>
    <xf numFmtId="43" fontId="2" fillId="40" borderId="0" xfId="60" applyFont="1" applyFill="1" applyAlignment="1">
      <alignment vertical="center"/>
    </xf>
    <xf numFmtId="43" fontId="2" fillId="40" borderId="0" xfId="60" applyFont="1" applyFill="1" applyAlignment="1">
      <alignment vertical="center" shrinkToFit="1"/>
    </xf>
    <xf numFmtId="43" fontId="13" fillId="40" borderId="0" xfId="0" applyNumberFormat="1" applyFont="1" applyFill="1" applyAlignment="1">
      <alignment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0"/>
  <sheetViews>
    <sheetView showGridLines="0" tabSelected="1" view="pageBreakPreview" zoomScale="115" zoomScaleNormal="120" zoomScaleSheetLayoutView="115" zoomScalePageLayoutView="0" workbookViewId="0" topLeftCell="B1">
      <selection activeCell="B4" sqref="B4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47" hidden="1" customWidth="1"/>
    <col min="25" max="25" width="11.875" style="42" hidden="1" customWidth="1"/>
    <col min="26" max="26" width="19.00390625" style="2" customWidth="1"/>
    <col min="27" max="27" width="15.75390625" style="2" customWidth="1"/>
    <col min="28" max="28" width="9.125" style="2" customWidth="1"/>
    <col min="29" max="29" width="18.625" style="239" customWidth="1"/>
    <col min="30" max="16384" width="9.125" style="2" customWidth="1"/>
  </cols>
  <sheetData>
    <row r="1" spans="2:27" ht="15.75">
      <c r="B1" s="243" t="s">
        <v>444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2" spans="2:27" ht="15.75">
      <c r="B2" s="243" t="s">
        <v>236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</row>
    <row r="3" spans="2:27" ht="15.75">
      <c r="B3" s="243" t="s">
        <v>446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</row>
    <row r="5" spans="1:25" ht="30.75" customHeight="1">
      <c r="A5" s="245" t="s">
        <v>86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X5" s="2"/>
      <c r="Y5" s="2"/>
    </row>
    <row r="6" spans="1:25" ht="57" customHeight="1">
      <c r="A6" s="244" t="s">
        <v>445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X6" s="2"/>
      <c r="Y6" s="2"/>
    </row>
    <row r="7" spans="1:27" ht="16.5" thickBot="1">
      <c r="A7" s="45"/>
      <c r="B7" s="45"/>
      <c r="C7" s="45"/>
      <c r="D7" s="45"/>
      <c r="E7" s="45"/>
      <c r="F7" s="45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Y7" s="50" t="s">
        <v>80</v>
      </c>
      <c r="AA7" s="137" t="s">
        <v>441</v>
      </c>
    </row>
    <row r="8" spans="1:27" ht="48" thickBot="1">
      <c r="A8" s="33" t="s">
        <v>0</v>
      </c>
      <c r="B8" s="33" t="s">
        <v>59</v>
      </c>
      <c r="C8" s="33" t="s">
        <v>1</v>
      </c>
      <c r="D8" s="33" t="s">
        <v>2</v>
      </c>
      <c r="E8" s="33" t="s">
        <v>3</v>
      </c>
      <c r="F8" s="34" t="s">
        <v>4</v>
      </c>
      <c r="G8" s="33" t="s">
        <v>23</v>
      </c>
      <c r="H8" s="23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 t="s">
        <v>23</v>
      </c>
      <c r="O8" s="4" t="s">
        <v>23</v>
      </c>
      <c r="P8" s="4" t="s">
        <v>23</v>
      </c>
      <c r="Q8" s="4" t="s">
        <v>23</v>
      </c>
      <c r="R8" s="4" t="s">
        <v>23</v>
      </c>
      <c r="S8" s="4" t="s">
        <v>23</v>
      </c>
      <c r="T8" s="4" t="s">
        <v>23</v>
      </c>
      <c r="U8" s="4" t="s">
        <v>23</v>
      </c>
      <c r="V8" s="4" t="s">
        <v>23</v>
      </c>
      <c r="W8" s="37" t="s">
        <v>23</v>
      </c>
      <c r="X8" s="51" t="s">
        <v>82</v>
      </c>
      <c r="Y8" s="43" t="s">
        <v>81</v>
      </c>
      <c r="Z8" s="138" t="s">
        <v>442</v>
      </c>
      <c r="AA8" s="139" t="s">
        <v>443</v>
      </c>
    </row>
    <row r="9" spans="1:27" ht="29.25" thickBot="1">
      <c r="A9" s="83" t="s">
        <v>60</v>
      </c>
      <c r="B9" s="84">
        <v>951</v>
      </c>
      <c r="C9" s="84" t="s">
        <v>61</v>
      </c>
      <c r="D9" s="84" t="s">
        <v>245</v>
      </c>
      <c r="E9" s="84" t="s">
        <v>5</v>
      </c>
      <c r="F9" s="85"/>
      <c r="G9" s="171">
        <f>G10+G178+G184+G191+G244+G291+G317+G359+G383+G401+G408+G414</f>
        <v>354773.91925000004</v>
      </c>
      <c r="H9" s="172" t="e">
        <f>H10+#REF!+H185+H191+#REF!+H303+H334+H368+H384+H405+H410+H415</f>
        <v>#REF!</v>
      </c>
      <c r="I9" s="172" t="e">
        <f>I10+#REF!+I185+I191+#REF!+I303+I334+I368+I384+I405+I410+I415</f>
        <v>#REF!</v>
      </c>
      <c r="J9" s="172" t="e">
        <f>J10+#REF!+J185+J191+#REF!+J303+J334+J368+J384+J405+J410+J415</f>
        <v>#REF!</v>
      </c>
      <c r="K9" s="172" t="e">
        <f>K10+#REF!+K185+K191+#REF!+K303+K334+K368+K384+K405+K410+K415</f>
        <v>#REF!</v>
      </c>
      <c r="L9" s="172" t="e">
        <f>L10+#REF!+L185+L191+#REF!+L303+L334+L368+L384+L405+L410+L415</f>
        <v>#REF!</v>
      </c>
      <c r="M9" s="172" t="e">
        <f>M10+#REF!+M185+M191+#REF!+M303+M334+M368+M384+M405+M410+M415</f>
        <v>#REF!</v>
      </c>
      <c r="N9" s="172" t="e">
        <f>N10+#REF!+N185+N191+#REF!+N303+N334+N368+N384+N405+N410+N415</f>
        <v>#REF!</v>
      </c>
      <c r="O9" s="172" t="e">
        <f>O10+#REF!+O185+O191+#REF!+O303+O334+O368+O384+O405+O410+O415</f>
        <v>#REF!</v>
      </c>
      <c r="P9" s="172" t="e">
        <f>P10+#REF!+P185+P191+#REF!+P303+P334+P368+P384+P405+P410+P415</f>
        <v>#REF!</v>
      </c>
      <c r="Q9" s="172" t="e">
        <f>Q10+#REF!+Q185+Q191+#REF!+Q303+Q334+Q368+Q384+Q405+Q410+Q415</f>
        <v>#REF!</v>
      </c>
      <c r="R9" s="172" t="e">
        <f>R10+#REF!+R185+R191+#REF!+R303+R334+R368+R384+R405+R410+R415</f>
        <v>#REF!</v>
      </c>
      <c r="S9" s="172" t="e">
        <f>S10+#REF!+S185+S191+#REF!+S303+S334+S368+S384+S405+S410+S415</f>
        <v>#REF!</v>
      </c>
      <c r="T9" s="172" t="e">
        <f>T10+#REF!+T185+T191+#REF!+T303+T334+T368+T384+T405+T410+T415</f>
        <v>#REF!</v>
      </c>
      <c r="U9" s="172" t="e">
        <f>U10+#REF!+U185+U191+#REF!+U303+U334+U368+U384+U405+U410+U415</f>
        <v>#REF!</v>
      </c>
      <c r="V9" s="172" t="e">
        <f>V10+#REF!+V185+V191+#REF!+V303+V334+V368+V384+V405+V410+V415</f>
        <v>#REF!</v>
      </c>
      <c r="W9" s="172" t="e">
        <f>W10+#REF!+W185+W191+#REF!+W303+W334+W368+W384+W405+W410+W415</f>
        <v>#REF!</v>
      </c>
      <c r="X9" s="173" t="e">
        <f>X10+#REF!+X185+X191+#REF!+X303+X334+X368+X384+X405+X410+X415</f>
        <v>#REF!</v>
      </c>
      <c r="Y9" s="174" t="e">
        <f aca="true" t="shared" si="0" ref="Y9:Y19">X9/G9*100</f>
        <v>#REF!</v>
      </c>
      <c r="Z9" s="171">
        <f>Z10+Z178+Z184+Z191+Z244+Z291+Z317+Z359+Z383+Z401+Z408+Z414</f>
        <v>34766.445</v>
      </c>
      <c r="AA9" s="140">
        <f>Z9/G9*100</f>
        <v>9.799605639979692</v>
      </c>
    </row>
    <row r="10" spans="1:27" ht="18.75" customHeight="1" outlineLevel="2" thickBot="1">
      <c r="A10" s="88" t="s">
        <v>54</v>
      </c>
      <c r="B10" s="18">
        <v>951</v>
      </c>
      <c r="C10" s="14" t="s">
        <v>53</v>
      </c>
      <c r="D10" s="14" t="s">
        <v>245</v>
      </c>
      <c r="E10" s="14" t="s">
        <v>5</v>
      </c>
      <c r="F10" s="14"/>
      <c r="G10" s="113">
        <f>G11+G19+G43+G63+G79+G84+G57+G73</f>
        <v>94677.32122</v>
      </c>
      <c r="H10" s="175" t="e">
        <f>H11+H22+H45+#REF!+H64+#REF!+H79+H83</f>
        <v>#REF!</v>
      </c>
      <c r="I10" s="175" t="e">
        <f>I11+I22+I45+#REF!+I64+#REF!+I79+I83</f>
        <v>#REF!</v>
      </c>
      <c r="J10" s="175" t="e">
        <f>J11+J22+J45+#REF!+J64+#REF!+J79+J83</f>
        <v>#REF!</v>
      </c>
      <c r="K10" s="175" t="e">
        <f>K11+K22+K45+#REF!+K64+#REF!+K79+K83</f>
        <v>#REF!</v>
      </c>
      <c r="L10" s="175" t="e">
        <f>L11+L22+L45+#REF!+L64+#REF!+L79+L83</f>
        <v>#REF!</v>
      </c>
      <c r="M10" s="175" t="e">
        <f>M11+M22+M45+#REF!+M64+#REF!+M79+M83</f>
        <v>#REF!</v>
      </c>
      <c r="N10" s="175" t="e">
        <f>N11+N22+N45+#REF!+N64+#REF!+N79+N83</f>
        <v>#REF!</v>
      </c>
      <c r="O10" s="175" t="e">
        <f>O11+O22+O45+#REF!+O64+#REF!+O79+O83</f>
        <v>#REF!</v>
      </c>
      <c r="P10" s="175" t="e">
        <f>P11+P22+P45+#REF!+P64+#REF!+P79+P83</f>
        <v>#REF!</v>
      </c>
      <c r="Q10" s="175" t="e">
        <f>Q11+Q22+Q45+#REF!+Q64+#REF!+Q79+Q83</f>
        <v>#REF!</v>
      </c>
      <c r="R10" s="175" t="e">
        <f>R11+R22+R45+#REF!+R64+#REF!+R79+R83</f>
        <v>#REF!</v>
      </c>
      <c r="S10" s="175" t="e">
        <f>S11+S22+S45+#REF!+S64+#REF!+S79+S83</f>
        <v>#REF!</v>
      </c>
      <c r="T10" s="175" t="e">
        <f>T11+T22+T45+#REF!+T64+#REF!+T79+T83</f>
        <v>#REF!</v>
      </c>
      <c r="U10" s="175" t="e">
        <f>U11+U22+U45+#REF!+U64+#REF!+U79+U83</f>
        <v>#REF!</v>
      </c>
      <c r="V10" s="175" t="e">
        <f>V11+V22+V45+#REF!+V64+#REF!+V79+V83</f>
        <v>#REF!</v>
      </c>
      <c r="W10" s="175" t="e">
        <f>W11+W22+W45+#REF!+W64+#REF!+W79+W83</f>
        <v>#REF!</v>
      </c>
      <c r="X10" s="176" t="e">
        <f>X11+X22+X45+#REF!+X64+#REF!+X79+X83</f>
        <v>#REF!</v>
      </c>
      <c r="Y10" s="174" t="e">
        <f t="shared" si="0"/>
        <v>#REF!</v>
      </c>
      <c r="Z10" s="113">
        <f>Z11+Z19+Z43+Z63+Z79+Z84+Z57+Z73</f>
        <v>18778.318</v>
      </c>
      <c r="AA10" s="140">
        <f aca="true" t="shared" si="1" ref="AA10:AA70">Z10/G10*100</f>
        <v>19.834019127310494</v>
      </c>
    </row>
    <row r="11" spans="1:27" ht="32.25" customHeight="1" outlineLevel="3" thickBot="1">
      <c r="A11" s="89" t="s">
        <v>24</v>
      </c>
      <c r="B11" s="103">
        <v>951</v>
      </c>
      <c r="C11" s="90" t="s">
        <v>6</v>
      </c>
      <c r="D11" s="90" t="s">
        <v>245</v>
      </c>
      <c r="E11" s="90" t="s">
        <v>5</v>
      </c>
      <c r="F11" s="90"/>
      <c r="G11" s="177">
        <f>G12</f>
        <v>2203.6</v>
      </c>
      <c r="H11" s="178">
        <f aca="true" t="shared" si="2" ref="H11:X11">H12</f>
        <v>1204.8</v>
      </c>
      <c r="I11" s="178">
        <f t="shared" si="2"/>
        <v>1204.8</v>
      </c>
      <c r="J11" s="178">
        <f t="shared" si="2"/>
        <v>1204.8</v>
      </c>
      <c r="K11" s="178">
        <f t="shared" si="2"/>
        <v>1204.8</v>
      </c>
      <c r="L11" s="178">
        <f t="shared" si="2"/>
        <v>1204.8</v>
      </c>
      <c r="M11" s="178">
        <f t="shared" si="2"/>
        <v>1204.8</v>
      </c>
      <c r="N11" s="178">
        <f t="shared" si="2"/>
        <v>1204.8</v>
      </c>
      <c r="O11" s="178">
        <f t="shared" si="2"/>
        <v>1204.8</v>
      </c>
      <c r="P11" s="178">
        <f t="shared" si="2"/>
        <v>1204.8</v>
      </c>
      <c r="Q11" s="178">
        <f t="shared" si="2"/>
        <v>1204.8</v>
      </c>
      <c r="R11" s="178">
        <f t="shared" si="2"/>
        <v>1204.8</v>
      </c>
      <c r="S11" s="178">
        <f t="shared" si="2"/>
        <v>1204.8</v>
      </c>
      <c r="T11" s="178">
        <f t="shared" si="2"/>
        <v>1204.8</v>
      </c>
      <c r="U11" s="178">
        <f t="shared" si="2"/>
        <v>1204.8</v>
      </c>
      <c r="V11" s="178">
        <f t="shared" si="2"/>
        <v>1204.8</v>
      </c>
      <c r="W11" s="178">
        <f t="shared" si="2"/>
        <v>1204.8</v>
      </c>
      <c r="X11" s="179">
        <f t="shared" si="2"/>
        <v>1147.63638</v>
      </c>
      <c r="Y11" s="174">
        <f t="shared" si="0"/>
        <v>52.08006807043021</v>
      </c>
      <c r="Z11" s="177">
        <f>Z12</f>
        <v>686.81</v>
      </c>
      <c r="AA11" s="140">
        <f t="shared" si="1"/>
        <v>31.167634779451802</v>
      </c>
    </row>
    <row r="12" spans="1:27" ht="34.5" customHeight="1" outlineLevel="3" thickBot="1">
      <c r="A12" s="91" t="s">
        <v>131</v>
      </c>
      <c r="B12" s="19">
        <v>951</v>
      </c>
      <c r="C12" s="9" t="s">
        <v>6</v>
      </c>
      <c r="D12" s="9" t="s">
        <v>246</v>
      </c>
      <c r="E12" s="9" t="s">
        <v>5</v>
      </c>
      <c r="F12" s="9"/>
      <c r="G12" s="114">
        <f>G13</f>
        <v>2203.6</v>
      </c>
      <c r="H12" s="178">
        <f aca="true" t="shared" si="3" ref="H12:X12">H17</f>
        <v>1204.8</v>
      </c>
      <c r="I12" s="178">
        <f t="shared" si="3"/>
        <v>1204.8</v>
      </c>
      <c r="J12" s="178">
        <f t="shared" si="3"/>
        <v>1204.8</v>
      </c>
      <c r="K12" s="178">
        <f t="shared" si="3"/>
        <v>1204.8</v>
      </c>
      <c r="L12" s="178">
        <f t="shared" si="3"/>
        <v>1204.8</v>
      </c>
      <c r="M12" s="178">
        <f t="shared" si="3"/>
        <v>1204.8</v>
      </c>
      <c r="N12" s="178">
        <f t="shared" si="3"/>
        <v>1204.8</v>
      </c>
      <c r="O12" s="178">
        <f t="shared" si="3"/>
        <v>1204.8</v>
      </c>
      <c r="P12" s="178">
        <f t="shared" si="3"/>
        <v>1204.8</v>
      </c>
      <c r="Q12" s="178">
        <f t="shared" si="3"/>
        <v>1204.8</v>
      </c>
      <c r="R12" s="178">
        <f t="shared" si="3"/>
        <v>1204.8</v>
      </c>
      <c r="S12" s="178">
        <f t="shared" si="3"/>
        <v>1204.8</v>
      </c>
      <c r="T12" s="178">
        <f t="shared" si="3"/>
        <v>1204.8</v>
      </c>
      <c r="U12" s="178">
        <f t="shared" si="3"/>
        <v>1204.8</v>
      </c>
      <c r="V12" s="178">
        <f t="shared" si="3"/>
        <v>1204.8</v>
      </c>
      <c r="W12" s="178">
        <f t="shared" si="3"/>
        <v>1204.8</v>
      </c>
      <c r="X12" s="179">
        <f t="shared" si="3"/>
        <v>1147.63638</v>
      </c>
      <c r="Y12" s="174">
        <f t="shared" si="0"/>
        <v>52.08006807043021</v>
      </c>
      <c r="Z12" s="114">
        <f>Z13</f>
        <v>686.81</v>
      </c>
      <c r="AA12" s="140">
        <f t="shared" si="1"/>
        <v>31.167634779451802</v>
      </c>
    </row>
    <row r="13" spans="1:27" ht="36" customHeight="1" outlineLevel="3" thickBot="1">
      <c r="A13" s="91" t="s">
        <v>132</v>
      </c>
      <c r="B13" s="19">
        <v>951</v>
      </c>
      <c r="C13" s="9" t="s">
        <v>6</v>
      </c>
      <c r="D13" s="9" t="s">
        <v>247</v>
      </c>
      <c r="E13" s="9" t="s">
        <v>5</v>
      </c>
      <c r="F13" s="9"/>
      <c r="G13" s="114">
        <f>G14</f>
        <v>2203.6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9"/>
      <c r="Y13" s="174"/>
      <c r="Z13" s="114">
        <f>Z14</f>
        <v>686.81</v>
      </c>
      <c r="AA13" s="140">
        <f t="shared" si="1"/>
        <v>31.167634779451802</v>
      </c>
    </row>
    <row r="14" spans="1:27" ht="20.25" customHeight="1" outlineLevel="3" thickBot="1">
      <c r="A14" s="75" t="s">
        <v>133</v>
      </c>
      <c r="B14" s="71">
        <v>951</v>
      </c>
      <c r="C14" s="72" t="s">
        <v>6</v>
      </c>
      <c r="D14" s="72" t="s">
        <v>248</v>
      </c>
      <c r="E14" s="72" t="s">
        <v>5</v>
      </c>
      <c r="F14" s="72"/>
      <c r="G14" s="116">
        <f>G15</f>
        <v>2203.6</v>
      </c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1"/>
      <c r="Y14" s="174"/>
      <c r="Z14" s="116">
        <f>Z15</f>
        <v>686.81</v>
      </c>
      <c r="AA14" s="140">
        <f t="shared" si="1"/>
        <v>31.167634779451802</v>
      </c>
    </row>
    <row r="15" spans="1:27" ht="31.5" customHeight="1" outlineLevel="3" thickBot="1">
      <c r="A15" s="5" t="s">
        <v>90</v>
      </c>
      <c r="B15" s="21">
        <v>951</v>
      </c>
      <c r="C15" s="6" t="s">
        <v>6</v>
      </c>
      <c r="D15" s="6" t="s">
        <v>248</v>
      </c>
      <c r="E15" s="6" t="s">
        <v>87</v>
      </c>
      <c r="F15" s="6"/>
      <c r="G15" s="118">
        <f>G16+G17+G18</f>
        <v>2203.6</v>
      </c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1"/>
      <c r="Y15" s="174"/>
      <c r="Z15" s="118">
        <f>Z16+Z17+Z18</f>
        <v>686.81</v>
      </c>
      <c r="AA15" s="140">
        <f t="shared" si="1"/>
        <v>31.167634779451802</v>
      </c>
    </row>
    <row r="16" spans="1:29" ht="20.25" customHeight="1" outlineLevel="3" thickBot="1">
      <c r="A16" s="69" t="s">
        <v>242</v>
      </c>
      <c r="B16" s="73">
        <v>951</v>
      </c>
      <c r="C16" s="74" t="s">
        <v>6</v>
      </c>
      <c r="D16" s="74" t="s">
        <v>248</v>
      </c>
      <c r="E16" s="74" t="s">
        <v>88</v>
      </c>
      <c r="F16" s="74"/>
      <c r="G16" s="115">
        <v>1785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1"/>
      <c r="Y16" s="174"/>
      <c r="Z16" s="115">
        <v>595.665</v>
      </c>
      <c r="AA16" s="140">
        <f t="shared" si="1"/>
        <v>33.370588235294115</v>
      </c>
      <c r="AC16" s="240"/>
    </row>
    <row r="17" spans="1:29" ht="30.75" customHeight="1" outlineLevel="4" thickBot="1">
      <c r="A17" s="69" t="s">
        <v>244</v>
      </c>
      <c r="B17" s="73">
        <v>951</v>
      </c>
      <c r="C17" s="74" t="s">
        <v>6</v>
      </c>
      <c r="D17" s="74" t="s">
        <v>248</v>
      </c>
      <c r="E17" s="74" t="s">
        <v>89</v>
      </c>
      <c r="F17" s="74"/>
      <c r="G17" s="115">
        <v>0</v>
      </c>
      <c r="H17" s="134">
        <f aca="true" t="shared" si="4" ref="H17:X17">H19</f>
        <v>1204.8</v>
      </c>
      <c r="I17" s="134">
        <f t="shared" si="4"/>
        <v>1204.8</v>
      </c>
      <c r="J17" s="134">
        <f t="shared" si="4"/>
        <v>1204.8</v>
      </c>
      <c r="K17" s="134">
        <f t="shared" si="4"/>
        <v>1204.8</v>
      </c>
      <c r="L17" s="134">
        <f t="shared" si="4"/>
        <v>1204.8</v>
      </c>
      <c r="M17" s="134">
        <f t="shared" si="4"/>
        <v>1204.8</v>
      </c>
      <c r="N17" s="134">
        <f t="shared" si="4"/>
        <v>1204.8</v>
      </c>
      <c r="O17" s="134">
        <f t="shared" si="4"/>
        <v>1204.8</v>
      </c>
      <c r="P17" s="134">
        <f t="shared" si="4"/>
        <v>1204.8</v>
      </c>
      <c r="Q17" s="134">
        <f t="shared" si="4"/>
        <v>1204.8</v>
      </c>
      <c r="R17" s="134">
        <f t="shared" si="4"/>
        <v>1204.8</v>
      </c>
      <c r="S17" s="134">
        <f t="shared" si="4"/>
        <v>1204.8</v>
      </c>
      <c r="T17" s="134">
        <f t="shared" si="4"/>
        <v>1204.8</v>
      </c>
      <c r="U17" s="134">
        <f t="shared" si="4"/>
        <v>1204.8</v>
      </c>
      <c r="V17" s="134">
        <f t="shared" si="4"/>
        <v>1204.8</v>
      </c>
      <c r="W17" s="134">
        <f t="shared" si="4"/>
        <v>1204.8</v>
      </c>
      <c r="X17" s="134">
        <f t="shared" si="4"/>
        <v>1147.63638</v>
      </c>
      <c r="Y17" s="174" t="e">
        <f t="shared" si="0"/>
        <v>#DIV/0!</v>
      </c>
      <c r="Z17" s="115">
        <v>0</v>
      </c>
      <c r="AA17" s="140">
        <v>0</v>
      </c>
      <c r="AC17" s="240"/>
    </row>
    <row r="18" spans="1:29" ht="48" outlineLevel="4" thickBot="1">
      <c r="A18" s="69" t="s">
        <v>237</v>
      </c>
      <c r="B18" s="73">
        <v>951</v>
      </c>
      <c r="C18" s="74" t="s">
        <v>6</v>
      </c>
      <c r="D18" s="74" t="s">
        <v>248</v>
      </c>
      <c r="E18" s="74" t="s">
        <v>238</v>
      </c>
      <c r="F18" s="74"/>
      <c r="G18" s="115">
        <v>418.6</v>
      </c>
      <c r="H18" s="182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2"/>
      <c r="Y18" s="174"/>
      <c r="Z18" s="115">
        <v>91.145</v>
      </c>
      <c r="AA18" s="140">
        <f t="shared" si="1"/>
        <v>21.773769708552315</v>
      </c>
      <c r="AC18" s="240"/>
    </row>
    <row r="19" spans="1:27" ht="47.25" customHeight="1" outlineLevel="5" thickBot="1">
      <c r="A19" s="8" t="s">
        <v>25</v>
      </c>
      <c r="B19" s="19">
        <v>951</v>
      </c>
      <c r="C19" s="9" t="s">
        <v>17</v>
      </c>
      <c r="D19" s="9" t="s">
        <v>245</v>
      </c>
      <c r="E19" s="9" t="s">
        <v>5</v>
      </c>
      <c r="F19" s="9"/>
      <c r="G19" s="184">
        <f>G20</f>
        <v>4721.9</v>
      </c>
      <c r="H19" s="185">
        <v>1204.8</v>
      </c>
      <c r="I19" s="118">
        <v>1204.8</v>
      </c>
      <c r="J19" s="118">
        <v>1204.8</v>
      </c>
      <c r="K19" s="118">
        <v>1204.8</v>
      </c>
      <c r="L19" s="118">
        <v>1204.8</v>
      </c>
      <c r="M19" s="118">
        <v>1204.8</v>
      </c>
      <c r="N19" s="118">
        <v>1204.8</v>
      </c>
      <c r="O19" s="118">
        <v>1204.8</v>
      </c>
      <c r="P19" s="118">
        <v>1204.8</v>
      </c>
      <c r="Q19" s="118">
        <v>1204.8</v>
      </c>
      <c r="R19" s="118">
        <v>1204.8</v>
      </c>
      <c r="S19" s="118">
        <v>1204.8</v>
      </c>
      <c r="T19" s="118">
        <v>1204.8</v>
      </c>
      <c r="U19" s="118">
        <v>1204.8</v>
      </c>
      <c r="V19" s="118">
        <v>1204.8</v>
      </c>
      <c r="W19" s="183">
        <v>1204.8</v>
      </c>
      <c r="X19" s="186">
        <v>1147.63638</v>
      </c>
      <c r="Y19" s="174">
        <f t="shared" si="0"/>
        <v>24.304546474935936</v>
      </c>
      <c r="Z19" s="184">
        <f>Z20</f>
        <v>904.489</v>
      </c>
      <c r="AA19" s="140">
        <f t="shared" si="1"/>
        <v>19.155191766026388</v>
      </c>
    </row>
    <row r="20" spans="1:27" ht="32.25" outlineLevel="5" thickBot="1">
      <c r="A20" s="91" t="s">
        <v>131</v>
      </c>
      <c r="B20" s="19">
        <v>951</v>
      </c>
      <c r="C20" s="9" t="s">
        <v>17</v>
      </c>
      <c r="D20" s="9" t="s">
        <v>246</v>
      </c>
      <c r="E20" s="9" t="s">
        <v>5</v>
      </c>
      <c r="F20" s="9"/>
      <c r="G20" s="184">
        <f>G21</f>
        <v>4721.9</v>
      </c>
      <c r="H20" s="182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7"/>
      <c r="Y20" s="174"/>
      <c r="Z20" s="184">
        <f>Z21</f>
        <v>904.489</v>
      </c>
      <c r="AA20" s="140">
        <f t="shared" si="1"/>
        <v>19.155191766026388</v>
      </c>
    </row>
    <row r="21" spans="1:27" ht="32.25" outlineLevel="5" thickBot="1">
      <c r="A21" s="91" t="s">
        <v>132</v>
      </c>
      <c r="B21" s="19">
        <v>951</v>
      </c>
      <c r="C21" s="9" t="s">
        <v>17</v>
      </c>
      <c r="D21" s="9" t="s">
        <v>247</v>
      </c>
      <c r="E21" s="9" t="s">
        <v>5</v>
      </c>
      <c r="F21" s="9"/>
      <c r="G21" s="184">
        <f>G22+G35+G41</f>
        <v>4721.9</v>
      </c>
      <c r="H21" s="182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7"/>
      <c r="Y21" s="174"/>
      <c r="Z21" s="184">
        <f>Z22+Z35+Z41</f>
        <v>904.489</v>
      </c>
      <c r="AA21" s="140">
        <f t="shared" si="1"/>
        <v>19.155191766026388</v>
      </c>
    </row>
    <row r="22" spans="1:27" ht="49.5" customHeight="1" outlineLevel="6" thickBot="1">
      <c r="A22" s="92" t="s">
        <v>195</v>
      </c>
      <c r="B22" s="104">
        <v>951</v>
      </c>
      <c r="C22" s="72" t="s">
        <v>17</v>
      </c>
      <c r="D22" s="72" t="s">
        <v>249</v>
      </c>
      <c r="E22" s="72" t="s">
        <v>5</v>
      </c>
      <c r="F22" s="72"/>
      <c r="G22" s="188">
        <f>G23+G27+G32+G29</f>
        <v>2709.9</v>
      </c>
      <c r="H22" s="178" t="e">
        <f aca="true" t="shared" si="5" ref="H22:X22">H23</f>
        <v>#REF!</v>
      </c>
      <c r="I22" s="178" t="e">
        <f t="shared" si="5"/>
        <v>#REF!</v>
      </c>
      <c r="J22" s="178" t="e">
        <f t="shared" si="5"/>
        <v>#REF!</v>
      </c>
      <c r="K22" s="178" t="e">
        <f t="shared" si="5"/>
        <v>#REF!</v>
      </c>
      <c r="L22" s="178" t="e">
        <f t="shared" si="5"/>
        <v>#REF!</v>
      </c>
      <c r="M22" s="178" t="e">
        <f t="shared" si="5"/>
        <v>#REF!</v>
      </c>
      <c r="N22" s="178" t="e">
        <f t="shared" si="5"/>
        <v>#REF!</v>
      </c>
      <c r="O22" s="178" t="e">
        <f t="shared" si="5"/>
        <v>#REF!</v>
      </c>
      <c r="P22" s="178" t="e">
        <f t="shared" si="5"/>
        <v>#REF!</v>
      </c>
      <c r="Q22" s="178" t="e">
        <f t="shared" si="5"/>
        <v>#REF!</v>
      </c>
      <c r="R22" s="178" t="e">
        <f t="shared" si="5"/>
        <v>#REF!</v>
      </c>
      <c r="S22" s="178" t="e">
        <f t="shared" si="5"/>
        <v>#REF!</v>
      </c>
      <c r="T22" s="178" t="e">
        <f t="shared" si="5"/>
        <v>#REF!</v>
      </c>
      <c r="U22" s="178" t="e">
        <f t="shared" si="5"/>
        <v>#REF!</v>
      </c>
      <c r="V22" s="178" t="e">
        <f t="shared" si="5"/>
        <v>#REF!</v>
      </c>
      <c r="W22" s="178" t="e">
        <f t="shared" si="5"/>
        <v>#REF!</v>
      </c>
      <c r="X22" s="189" t="e">
        <f t="shared" si="5"/>
        <v>#REF!</v>
      </c>
      <c r="Y22" s="174" t="e">
        <f>X22/G22*100</f>
        <v>#REF!</v>
      </c>
      <c r="Z22" s="188">
        <f>Z23+Z27+Z32+Z29</f>
        <v>537.104</v>
      </c>
      <c r="AA22" s="140">
        <f t="shared" si="1"/>
        <v>19.82006716114986</v>
      </c>
    </row>
    <row r="23" spans="1:27" ht="33" customHeight="1" outlineLevel="6" thickBot="1">
      <c r="A23" s="5" t="s">
        <v>90</v>
      </c>
      <c r="B23" s="21">
        <v>951</v>
      </c>
      <c r="C23" s="6" t="s">
        <v>17</v>
      </c>
      <c r="D23" s="6" t="s">
        <v>249</v>
      </c>
      <c r="E23" s="6" t="s">
        <v>87</v>
      </c>
      <c r="F23" s="6"/>
      <c r="G23" s="190">
        <f>G24+G25+G26</f>
        <v>2604</v>
      </c>
      <c r="H23" s="180" t="e">
        <f>H24+H37+#REF!</f>
        <v>#REF!</v>
      </c>
      <c r="I23" s="180" t="e">
        <f>I24+I37+#REF!</f>
        <v>#REF!</v>
      </c>
      <c r="J23" s="180" t="e">
        <f>J24+J37+#REF!</f>
        <v>#REF!</v>
      </c>
      <c r="K23" s="180" t="e">
        <f>K24+K37+#REF!</f>
        <v>#REF!</v>
      </c>
      <c r="L23" s="180" t="e">
        <f>L24+L37+#REF!</f>
        <v>#REF!</v>
      </c>
      <c r="M23" s="180" t="e">
        <f>M24+M37+#REF!</f>
        <v>#REF!</v>
      </c>
      <c r="N23" s="180" t="e">
        <f>N24+N37+#REF!</f>
        <v>#REF!</v>
      </c>
      <c r="O23" s="180" t="e">
        <f>O24+O37+#REF!</f>
        <v>#REF!</v>
      </c>
      <c r="P23" s="180" t="e">
        <f>P24+P37+#REF!</f>
        <v>#REF!</v>
      </c>
      <c r="Q23" s="180" t="e">
        <f>Q24+Q37+#REF!</f>
        <v>#REF!</v>
      </c>
      <c r="R23" s="180" t="e">
        <f>R24+R37+#REF!</f>
        <v>#REF!</v>
      </c>
      <c r="S23" s="180" t="e">
        <f>S24+S37+#REF!</f>
        <v>#REF!</v>
      </c>
      <c r="T23" s="180" t="e">
        <f>T24+T37+#REF!</f>
        <v>#REF!</v>
      </c>
      <c r="U23" s="180" t="e">
        <f>U24+U37+#REF!</f>
        <v>#REF!</v>
      </c>
      <c r="V23" s="180" t="e">
        <f>V24+V37+#REF!</f>
        <v>#REF!</v>
      </c>
      <c r="W23" s="180" t="e">
        <f>W24+W37+#REF!</f>
        <v>#REF!</v>
      </c>
      <c r="X23" s="191" t="e">
        <f>X24+X37+#REF!</f>
        <v>#REF!</v>
      </c>
      <c r="Y23" s="174" t="e">
        <f>X23/G23*100</f>
        <v>#REF!</v>
      </c>
      <c r="Z23" s="190">
        <f>Z24+Z25+Z26</f>
        <v>527.604</v>
      </c>
      <c r="AA23" s="140">
        <f t="shared" si="1"/>
        <v>20.261290322580646</v>
      </c>
    </row>
    <row r="24" spans="1:29" ht="18.75" customHeight="1" outlineLevel="6" thickBot="1">
      <c r="A24" s="69" t="s">
        <v>242</v>
      </c>
      <c r="B24" s="73">
        <v>951</v>
      </c>
      <c r="C24" s="74" t="s">
        <v>17</v>
      </c>
      <c r="D24" s="74" t="s">
        <v>249</v>
      </c>
      <c r="E24" s="74" t="s">
        <v>88</v>
      </c>
      <c r="F24" s="74"/>
      <c r="G24" s="192">
        <v>2000</v>
      </c>
      <c r="H24" s="134">
        <f aca="true" t="shared" si="6" ref="H24:X24">H25</f>
        <v>2414.5</v>
      </c>
      <c r="I24" s="134">
        <f t="shared" si="6"/>
        <v>2414.5</v>
      </c>
      <c r="J24" s="134">
        <f t="shared" si="6"/>
        <v>2414.5</v>
      </c>
      <c r="K24" s="134">
        <f t="shared" si="6"/>
        <v>2414.5</v>
      </c>
      <c r="L24" s="134">
        <f t="shared" si="6"/>
        <v>2414.5</v>
      </c>
      <c r="M24" s="134">
        <f t="shared" si="6"/>
        <v>2414.5</v>
      </c>
      <c r="N24" s="134">
        <f t="shared" si="6"/>
        <v>2414.5</v>
      </c>
      <c r="O24" s="134">
        <f t="shared" si="6"/>
        <v>2414.5</v>
      </c>
      <c r="P24" s="134">
        <f t="shared" si="6"/>
        <v>2414.5</v>
      </c>
      <c r="Q24" s="134">
        <f t="shared" si="6"/>
        <v>2414.5</v>
      </c>
      <c r="R24" s="134">
        <f t="shared" si="6"/>
        <v>2414.5</v>
      </c>
      <c r="S24" s="134">
        <f t="shared" si="6"/>
        <v>2414.5</v>
      </c>
      <c r="T24" s="134">
        <f t="shared" si="6"/>
        <v>2414.5</v>
      </c>
      <c r="U24" s="134">
        <f t="shared" si="6"/>
        <v>2414.5</v>
      </c>
      <c r="V24" s="134">
        <f t="shared" si="6"/>
        <v>2414.5</v>
      </c>
      <c r="W24" s="134">
        <f t="shared" si="6"/>
        <v>2414.5</v>
      </c>
      <c r="X24" s="134">
        <f t="shared" si="6"/>
        <v>1860.127</v>
      </c>
      <c r="Y24" s="174">
        <f>X24/G24*100</f>
        <v>93.00635</v>
      </c>
      <c r="Z24" s="192">
        <v>443.562</v>
      </c>
      <c r="AA24" s="140">
        <f t="shared" si="1"/>
        <v>22.1781</v>
      </c>
      <c r="AC24" s="241"/>
    </row>
    <row r="25" spans="1:29" ht="36" customHeight="1" outlineLevel="6" thickBot="1">
      <c r="A25" s="69" t="s">
        <v>244</v>
      </c>
      <c r="B25" s="73">
        <v>951</v>
      </c>
      <c r="C25" s="74" t="s">
        <v>17</v>
      </c>
      <c r="D25" s="74" t="s">
        <v>249</v>
      </c>
      <c r="E25" s="74" t="s">
        <v>89</v>
      </c>
      <c r="F25" s="74"/>
      <c r="G25" s="192">
        <v>0</v>
      </c>
      <c r="H25" s="185">
        <v>2414.5</v>
      </c>
      <c r="I25" s="118">
        <v>2414.5</v>
      </c>
      <c r="J25" s="118">
        <v>2414.5</v>
      </c>
      <c r="K25" s="118">
        <v>2414.5</v>
      </c>
      <c r="L25" s="118">
        <v>2414.5</v>
      </c>
      <c r="M25" s="118">
        <v>2414.5</v>
      </c>
      <c r="N25" s="118">
        <v>2414.5</v>
      </c>
      <c r="O25" s="118">
        <v>2414.5</v>
      </c>
      <c r="P25" s="118">
        <v>2414.5</v>
      </c>
      <c r="Q25" s="118">
        <v>2414.5</v>
      </c>
      <c r="R25" s="118">
        <v>2414.5</v>
      </c>
      <c r="S25" s="118">
        <v>2414.5</v>
      </c>
      <c r="T25" s="118">
        <v>2414.5</v>
      </c>
      <c r="U25" s="118">
        <v>2414.5</v>
      </c>
      <c r="V25" s="118">
        <v>2414.5</v>
      </c>
      <c r="W25" s="183">
        <v>2414.5</v>
      </c>
      <c r="X25" s="186">
        <v>1860.127</v>
      </c>
      <c r="Y25" s="174" t="e">
        <f>X25/G25*100</f>
        <v>#DIV/0!</v>
      </c>
      <c r="Z25" s="192">
        <v>0</v>
      </c>
      <c r="AA25" s="140">
        <v>0</v>
      </c>
      <c r="AC25" s="241"/>
    </row>
    <row r="26" spans="1:29" ht="48" outlineLevel="6" thickBot="1">
      <c r="A26" s="69" t="s">
        <v>237</v>
      </c>
      <c r="B26" s="73">
        <v>951</v>
      </c>
      <c r="C26" s="74" t="s">
        <v>17</v>
      </c>
      <c r="D26" s="74" t="s">
        <v>249</v>
      </c>
      <c r="E26" s="74" t="s">
        <v>238</v>
      </c>
      <c r="F26" s="74"/>
      <c r="G26" s="192">
        <v>604</v>
      </c>
      <c r="H26" s="182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7"/>
      <c r="Y26" s="174"/>
      <c r="Z26" s="192">
        <v>84.042</v>
      </c>
      <c r="AA26" s="140">
        <f t="shared" si="1"/>
        <v>13.914238410596028</v>
      </c>
      <c r="AC26" s="241"/>
    </row>
    <row r="27" spans="1:29" ht="32.25" outlineLevel="6" thickBot="1">
      <c r="A27" s="5" t="s">
        <v>96</v>
      </c>
      <c r="B27" s="21">
        <v>951</v>
      </c>
      <c r="C27" s="6" t="s">
        <v>17</v>
      </c>
      <c r="D27" s="6" t="s">
        <v>249</v>
      </c>
      <c r="E27" s="6" t="s">
        <v>91</v>
      </c>
      <c r="F27" s="6"/>
      <c r="G27" s="122">
        <f>G28</f>
        <v>0</v>
      </c>
      <c r="H27" s="48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60"/>
      <c r="Y27" s="52"/>
      <c r="Z27" s="122">
        <f>Z28</f>
        <v>0</v>
      </c>
      <c r="AA27" s="140">
        <v>0</v>
      </c>
      <c r="AC27" s="241"/>
    </row>
    <row r="28" spans="1:29" ht="32.25" outlineLevel="6" thickBot="1">
      <c r="A28" s="69" t="s">
        <v>97</v>
      </c>
      <c r="B28" s="73">
        <v>951</v>
      </c>
      <c r="C28" s="74" t="s">
        <v>17</v>
      </c>
      <c r="D28" s="74" t="s">
        <v>249</v>
      </c>
      <c r="E28" s="74" t="s">
        <v>92</v>
      </c>
      <c r="F28" s="74"/>
      <c r="G28" s="123">
        <v>0</v>
      </c>
      <c r="H28" s="48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60"/>
      <c r="Y28" s="52"/>
      <c r="Z28" s="123">
        <v>0</v>
      </c>
      <c r="AA28" s="140">
        <v>0</v>
      </c>
      <c r="AC28" s="241"/>
    </row>
    <row r="29" spans="1:29" ht="16.5" outlineLevel="6" thickBot="1">
      <c r="A29" s="5" t="s">
        <v>330</v>
      </c>
      <c r="B29" s="21">
        <v>951</v>
      </c>
      <c r="C29" s="6" t="s">
        <v>17</v>
      </c>
      <c r="D29" s="6" t="s">
        <v>249</v>
      </c>
      <c r="E29" s="6" t="s">
        <v>331</v>
      </c>
      <c r="F29" s="6"/>
      <c r="G29" s="122">
        <f>G30+G31</f>
        <v>100.9</v>
      </c>
      <c r="H29" s="48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60"/>
      <c r="Y29" s="52"/>
      <c r="Z29" s="122">
        <f>Z30+Z31</f>
        <v>9.5</v>
      </c>
      <c r="AA29" s="140">
        <f t="shared" si="1"/>
        <v>9.415262636273537</v>
      </c>
      <c r="AC29" s="240"/>
    </row>
    <row r="30" spans="1:29" ht="16.5" outlineLevel="6" thickBot="1">
      <c r="A30" s="69" t="s">
        <v>332</v>
      </c>
      <c r="B30" s="73">
        <v>951</v>
      </c>
      <c r="C30" s="74" t="s">
        <v>17</v>
      </c>
      <c r="D30" s="74" t="s">
        <v>249</v>
      </c>
      <c r="E30" s="74" t="s">
        <v>333</v>
      </c>
      <c r="F30" s="74"/>
      <c r="G30" s="123">
        <v>100.9</v>
      </c>
      <c r="H30" s="48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60"/>
      <c r="Y30" s="52"/>
      <c r="Z30" s="123">
        <v>9.5</v>
      </c>
      <c r="AA30" s="140">
        <f t="shared" si="1"/>
        <v>9.415262636273537</v>
      </c>
      <c r="AC30" s="240"/>
    </row>
    <row r="31" spans="1:27" ht="16.5" outlineLevel="6" thickBot="1">
      <c r="A31" s="69" t="s">
        <v>211</v>
      </c>
      <c r="B31" s="73">
        <v>951</v>
      </c>
      <c r="C31" s="74" t="s">
        <v>17</v>
      </c>
      <c r="D31" s="74" t="s">
        <v>249</v>
      </c>
      <c r="E31" s="74" t="s">
        <v>210</v>
      </c>
      <c r="F31" s="74"/>
      <c r="G31" s="123">
        <v>0</v>
      </c>
      <c r="H31" s="48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60"/>
      <c r="Y31" s="52"/>
      <c r="Z31" s="123">
        <v>0</v>
      </c>
      <c r="AA31" s="140">
        <v>0</v>
      </c>
    </row>
    <row r="32" spans="1:27" ht="16.5" outlineLevel="6" thickBot="1">
      <c r="A32" s="5" t="s">
        <v>98</v>
      </c>
      <c r="B32" s="21">
        <v>951</v>
      </c>
      <c r="C32" s="6" t="s">
        <v>17</v>
      </c>
      <c r="D32" s="6" t="s">
        <v>249</v>
      </c>
      <c r="E32" s="6" t="s">
        <v>93</v>
      </c>
      <c r="F32" s="6"/>
      <c r="G32" s="122">
        <f>G33+G34</f>
        <v>5</v>
      </c>
      <c r="H32" s="48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60"/>
      <c r="Y32" s="52"/>
      <c r="Z32" s="122">
        <f>Z33+Z34</f>
        <v>0</v>
      </c>
      <c r="AA32" s="140">
        <f t="shared" si="1"/>
        <v>0</v>
      </c>
    </row>
    <row r="33" spans="1:27" ht="32.25" outlineLevel="6" thickBot="1">
      <c r="A33" s="69" t="s">
        <v>99</v>
      </c>
      <c r="B33" s="73">
        <v>951</v>
      </c>
      <c r="C33" s="74" t="s">
        <v>17</v>
      </c>
      <c r="D33" s="74" t="s">
        <v>249</v>
      </c>
      <c r="E33" s="74" t="s">
        <v>94</v>
      </c>
      <c r="F33" s="74"/>
      <c r="G33" s="123">
        <v>0</v>
      </c>
      <c r="H33" s="48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60"/>
      <c r="Y33" s="52"/>
      <c r="Z33" s="123">
        <v>0</v>
      </c>
      <c r="AA33" s="140">
        <v>0</v>
      </c>
    </row>
    <row r="34" spans="1:27" ht="16.5" outlineLevel="6" thickBot="1">
      <c r="A34" s="69" t="s">
        <v>100</v>
      </c>
      <c r="B34" s="73">
        <v>951</v>
      </c>
      <c r="C34" s="74" t="s">
        <v>17</v>
      </c>
      <c r="D34" s="74" t="s">
        <v>249</v>
      </c>
      <c r="E34" s="74" t="s">
        <v>95</v>
      </c>
      <c r="F34" s="74"/>
      <c r="G34" s="123">
        <v>5</v>
      </c>
      <c r="H34" s="48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60"/>
      <c r="Y34" s="52"/>
      <c r="Z34" s="123">
        <v>0</v>
      </c>
      <c r="AA34" s="140">
        <f t="shared" si="1"/>
        <v>0</v>
      </c>
    </row>
    <row r="35" spans="1:27" ht="18.75" customHeight="1" outlineLevel="6" thickBot="1">
      <c r="A35" s="75" t="s">
        <v>134</v>
      </c>
      <c r="B35" s="71">
        <v>951</v>
      </c>
      <c r="C35" s="72" t="s">
        <v>17</v>
      </c>
      <c r="D35" s="72" t="s">
        <v>250</v>
      </c>
      <c r="E35" s="72" t="s">
        <v>5</v>
      </c>
      <c r="F35" s="72"/>
      <c r="G35" s="121">
        <f>G36</f>
        <v>2012</v>
      </c>
      <c r="H35" s="48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60"/>
      <c r="Y35" s="52"/>
      <c r="Z35" s="121">
        <f>Z36</f>
        <v>367.385</v>
      </c>
      <c r="AA35" s="140">
        <f t="shared" si="1"/>
        <v>18.25969184890656</v>
      </c>
    </row>
    <row r="36" spans="1:27" ht="32.25" outlineLevel="6" thickBot="1">
      <c r="A36" s="5" t="s">
        <v>90</v>
      </c>
      <c r="B36" s="21">
        <v>951</v>
      </c>
      <c r="C36" s="6" t="s">
        <v>17</v>
      </c>
      <c r="D36" s="6" t="s">
        <v>250</v>
      </c>
      <c r="E36" s="6" t="s">
        <v>87</v>
      </c>
      <c r="F36" s="6"/>
      <c r="G36" s="122">
        <f>G37+G38+G40+G39</f>
        <v>2012</v>
      </c>
      <c r="H36" s="48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60"/>
      <c r="Y36" s="52"/>
      <c r="Z36" s="122">
        <f>Z37+Z38+Z40+Z39</f>
        <v>367.385</v>
      </c>
      <c r="AA36" s="140">
        <f t="shared" si="1"/>
        <v>18.25969184890656</v>
      </c>
    </row>
    <row r="37" spans="1:29" ht="18" customHeight="1" outlineLevel="6" thickBot="1">
      <c r="A37" s="69" t="s">
        <v>242</v>
      </c>
      <c r="B37" s="73">
        <v>951</v>
      </c>
      <c r="C37" s="74" t="s">
        <v>17</v>
      </c>
      <c r="D37" s="74" t="s">
        <v>250</v>
      </c>
      <c r="E37" s="74" t="s">
        <v>88</v>
      </c>
      <c r="F37" s="74"/>
      <c r="G37" s="192">
        <v>1400</v>
      </c>
      <c r="H37" s="134">
        <f aca="true" t="shared" si="7" ref="H37:X37">H38</f>
        <v>1331.7</v>
      </c>
      <c r="I37" s="134">
        <f t="shared" si="7"/>
        <v>1331.7</v>
      </c>
      <c r="J37" s="134">
        <f t="shared" si="7"/>
        <v>1331.7</v>
      </c>
      <c r="K37" s="134">
        <f t="shared" si="7"/>
        <v>1331.7</v>
      </c>
      <c r="L37" s="134">
        <f t="shared" si="7"/>
        <v>1331.7</v>
      </c>
      <c r="M37" s="134">
        <f t="shared" si="7"/>
        <v>1331.7</v>
      </c>
      <c r="N37" s="134">
        <f t="shared" si="7"/>
        <v>1331.7</v>
      </c>
      <c r="O37" s="134">
        <f t="shared" si="7"/>
        <v>1331.7</v>
      </c>
      <c r="P37" s="134">
        <f t="shared" si="7"/>
        <v>1331.7</v>
      </c>
      <c r="Q37" s="134">
        <f t="shared" si="7"/>
        <v>1331.7</v>
      </c>
      <c r="R37" s="134">
        <f t="shared" si="7"/>
        <v>1331.7</v>
      </c>
      <c r="S37" s="134">
        <f t="shared" si="7"/>
        <v>1331.7</v>
      </c>
      <c r="T37" s="134">
        <f t="shared" si="7"/>
        <v>1331.7</v>
      </c>
      <c r="U37" s="134">
        <f t="shared" si="7"/>
        <v>1331.7</v>
      </c>
      <c r="V37" s="134">
        <f t="shared" si="7"/>
        <v>1331.7</v>
      </c>
      <c r="W37" s="134">
        <f t="shared" si="7"/>
        <v>1331.7</v>
      </c>
      <c r="X37" s="193">
        <f t="shared" si="7"/>
        <v>874.3892</v>
      </c>
      <c r="Y37" s="174">
        <f>X37/G37*100</f>
        <v>62.45637142857142</v>
      </c>
      <c r="Z37" s="192">
        <v>341.429</v>
      </c>
      <c r="AA37" s="140">
        <f t="shared" si="1"/>
        <v>24.387785714285712</v>
      </c>
      <c r="AC37" s="240"/>
    </row>
    <row r="38" spans="1:29" ht="34.5" customHeight="1" outlineLevel="6" thickBot="1">
      <c r="A38" s="69" t="s">
        <v>244</v>
      </c>
      <c r="B38" s="73">
        <v>951</v>
      </c>
      <c r="C38" s="74" t="s">
        <v>17</v>
      </c>
      <c r="D38" s="74" t="s">
        <v>250</v>
      </c>
      <c r="E38" s="74" t="s">
        <v>89</v>
      </c>
      <c r="F38" s="74"/>
      <c r="G38" s="115">
        <v>0</v>
      </c>
      <c r="H38" s="185">
        <v>1331.7</v>
      </c>
      <c r="I38" s="118">
        <v>1331.7</v>
      </c>
      <c r="J38" s="118">
        <v>1331.7</v>
      </c>
      <c r="K38" s="118">
        <v>1331.7</v>
      </c>
      <c r="L38" s="118">
        <v>1331.7</v>
      </c>
      <c r="M38" s="118">
        <v>1331.7</v>
      </c>
      <c r="N38" s="118">
        <v>1331.7</v>
      </c>
      <c r="O38" s="118">
        <v>1331.7</v>
      </c>
      <c r="P38" s="118">
        <v>1331.7</v>
      </c>
      <c r="Q38" s="118">
        <v>1331.7</v>
      </c>
      <c r="R38" s="118">
        <v>1331.7</v>
      </c>
      <c r="S38" s="118">
        <v>1331.7</v>
      </c>
      <c r="T38" s="118">
        <v>1331.7</v>
      </c>
      <c r="U38" s="118">
        <v>1331.7</v>
      </c>
      <c r="V38" s="118">
        <v>1331.7</v>
      </c>
      <c r="W38" s="183">
        <v>1331.7</v>
      </c>
      <c r="X38" s="186">
        <v>874.3892</v>
      </c>
      <c r="Y38" s="174" t="e">
        <f>X38/G38*100</f>
        <v>#DIV/0!</v>
      </c>
      <c r="Z38" s="115">
        <v>0</v>
      </c>
      <c r="AA38" s="140">
        <v>0</v>
      </c>
      <c r="AC38" s="240"/>
    </row>
    <row r="39" spans="1:29" ht="32.25" outlineLevel="6" thickBot="1">
      <c r="A39" s="69" t="s">
        <v>103</v>
      </c>
      <c r="B39" s="73">
        <v>951</v>
      </c>
      <c r="C39" s="74" t="s">
        <v>17</v>
      </c>
      <c r="D39" s="74" t="s">
        <v>250</v>
      </c>
      <c r="E39" s="74" t="s">
        <v>334</v>
      </c>
      <c r="F39" s="74"/>
      <c r="G39" s="115">
        <v>192</v>
      </c>
      <c r="H39" s="182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7"/>
      <c r="Y39" s="174"/>
      <c r="Z39" s="115">
        <v>0</v>
      </c>
      <c r="AA39" s="140">
        <f t="shared" si="1"/>
        <v>0</v>
      </c>
      <c r="AC39" s="240"/>
    </row>
    <row r="40" spans="1:29" ht="48" outlineLevel="6" thickBot="1">
      <c r="A40" s="69" t="s">
        <v>237</v>
      </c>
      <c r="B40" s="73">
        <v>951</v>
      </c>
      <c r="C40" s="74" t="s">
        <v>17</v>
      </c>
      <c r="D40" s="74" t="s">
        <v>250</v>
      </c>
      <c r="E40" s="74" t="s">
        <v>238</v>
      </c>
      <c r="F40" s="74"/>
      <c r="G40" s="115">
        <v>420</v>
      </c>
      <c r="H40" s="182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7"/>
      <c r="Y40" s="174"/>
      <c r="Z40" s="115">
        <v>25.956</v>
      </c>
      <c r="AA40" s="140">
        <f t="shared" si="1"/>
        <v>6.18</v>
      </c>
      <c r="AC40" s="240"/>
    </row>
    <row r="41" spans="1:27" ht="19.5" customHeight="1" outlineLevel="6" thickBot="1">
      <c r="A41" s="75" t="s">
        <v>136</v>
      </c>
      <c r="B41" s="71">
        <v>951</v>
      </c>
      <c r="C41" s="72" t="s">
        <v>17</v>
      </c>
      <c r="D41" s="72" t="s">
        <v>251</v>
      </c>
      <c r="E41" s="72" t="s">
        <v>5</v>
      </c>
      <c r="F41" s="72"/>
      <c r="G41" s="116">
        <f>G42</f>
        <v>0</v>
      </c>
      <c r="H41" s="182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2"/>
      <c r="Y41" s="174"/>
      <c r="Z41" s="116">
        <f>Z42</f>
        <v>0</v>
      </c>
      <c r="AA41" s="140">
        <v>0</v>
      </c>
    </row>
    <row r="42" spans="1:27" ht="21" customHeight="1" outlineLevel="6" thickBot="1">
      <c r="A42" s="5" t="s">
        <v>106</v>
      </c>
      <c r="B42" s="21">
        <v>951</v>
      </c>
      <c r="C42" s="6" t="s">
        <v>17</v>
      </c>
      <c r="D42" s="6" t="s">
        <v>251</v>
      </c>
      <c r="E42" s="6" t="s">
        <v>212</v>
      </c>
      <c r="F42" s="6"/>
      <c r="G42" s="118">
        <v>0</v>
      </c>
      <c r="H42" s="182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2"/>
      <c r="Y42" s="174"/>
      <c r="Z42" s="118">
        <v>0</v>
      </c>
      <c r="AA42" s="140">
        <v>0</v>
      </c>
    </row>
    <row r="43" spans="1:27" ht="51" customHeight="1" outlineLevel="6" thickBot="1">
      <c r="A43" s="8" t="s">
        <v>26</v>
      </c>
      <c r="B43" s="19">
        <v>951</v>
      </c>
      <c r="C43" s="9" t="s">
        <v>7</v>
      </c>
      <c r="D43" s="9" t="s">
        <v>245</v>
      </c>
      <c r="E43" s="9" t="s">
        <v>5</v>
      </c>
      <c r="F43" s="9"/>
      <c r="G43" s="114">
        <f>G44</f>
        <v>8722.599999999999</v>
      </c>
      <c r="H43" s="185">
        <v>96</v>
      </c>
      <c r="I43" s="118">
        <v>96</v>
      </c>
      <c r="J43" s="118">
        <v>96</v>
      </c>
      <c r="K43" s="118">
        <v>96</v>
      </c>
      <c r="L43" s="118">
        <v>96</v>
      </c>
      <c r="M43" s="118">
        <v>96</v>
      </c>
      <c r="N43" s="118">
        <v>96</v>
      </c>
      <c r="O43" s="118">
        <v>96</v>
      </c>
      <c r="P43" s="118">
        <v>96</v>
      </c>
      <c r="Q43" s="118">
        <v>96</v>
      </c>
      <c r="R43" s="118">
        <v>96</v>
      </c>
      <c r="S43" s="118">
        <v>96</v>
      </c>
      <c r="T43" s="118">
        <v>96</v>
      </c>
      <c r="U43" s="118">
        <v>96</v>
      </c>
      <c r="V43" s="118">
        <v>96</v>
      </c>
      <c r="W43" s="183">
        <v>96</v>
      </c>
      <c r="X43" s="186">
        <v>141</v>
      </c>
      <c r="Y43" s="174">
        <f>X43/G43*100</f>
        <v>1.6164904959530417</v>
      </c>
      <c r="Z43" s="114">
        <f>Z44</f>
        <v>2109.525</v>
      </c>
      <c r="AA43" s="140">
        <f t="shared" si="1"/>
        <v>24.18458945727192</v>
      </c>
    </row>
    <row r="44" spans="1:27" ht="32.25" outlineLevel="6" thickBot="1">
      <c r="A44" s="91" t="s">
        <v>131</v>
      </c>
      <c r="B44" s="19">
        <v>951</v>
      </c>
      <c r="C44" s="9" t="s">
        <v>7</v>
      </c>
      <c r="D44" s="9" t="s">
        <v>246</v>
      </c>
      <c r="E44" s="9" t="s">
        <v>5</v>
      </c>
      <c r="F44" s="9"/>
      <c r="G44" s="114">
        <f>G45</f>
        <v>8722.599999999999</v>
      </c>
      <c r="H44" s="182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7"/>
      <c r="Y44" s="174"/>
      <c r="Z44" s="114">
        <f>Z45</f>
        <v>2109.525</v>
      </c>
      <c r="AA44" s="140">
        <f t="shared" si="1"/>
        <v>24.18458945727192</v>
      </c>
    </row>
    <row r="45" spans="1:27" ht="34.5" customHeight="1" outlineLevel="3" thickBot="1">
      <c r="A45" s="91" t="s">
        <v>132</v>
      </c>
      <c r="B45" s="19">
        <v>951</v>
      </c>
      <c r="C45" s="9" t="s">
        <v>7</v>
      </c>
      <c r="D45" s="9" t="s">
        <v>247</v>
      </c>
      <c r="E45" s="9" t="s">
        <v>5</v>
      </c>
      <c r="F45" s="9"/>
      <c r="G45" s="114">
        <f>G46</f>
        <v>8722.599999999999</v>
      </c>
      <c r="H45" s="178">
        <f aca="true" t="shared" si="8" ref="H45:X47">H46</f>
        <v>8918.7</v>
      </c>
      <c r="I45" s="178">
        <f t="shared" si="8"/>
        <v>8918.7</v>
      </c>
      <c r="J45" s="178">
        <f t="shared" si="8"/>
        <v>8918.7</v>
      </c>
      <c r="K45" s="178">
        <f t="shared" si="8"/>
        <v>8918.7</v>
      </c>
      <c r="L45" s="178">
        <f t="shared" si="8"/>
        <v>8918.7</v>
      </c>
      <c r="M45" s="178">
        <f t="shared" si="8"/>
        <v>8918.7</v>
      </c>
      <c r="N45" s="178">
        <f t="shared" si="8"/>
        <v>8918.7</v>
      </c>
      <c r="O45" s="178">
        <f t="shared" si="8"/>
        <v>8918.7</v>
      </c>
      <c r="P45" s="178">
        <f t="shared" si="8"/>
        <v>8918.7</v>
      </c>
      <c r="Q45" s="178">
        <f t="shared" si="8"/>
        <v>8918.7</v>
      </c>
      <c r="R45" s="178">
        <f t="shared" si="8"/>
        <v>8918.7</v>
      </c>
      <c r="S45" s="178">
        <f t="shared" si="8"/>
        <v>8918.7</v>
      </c>
      <c r="T45" s="178">
        <f t="shared" si="8"/>
        <v>8918.7</v>
      </c>
      <c r="U45" s="178">
        <f t="shared" si="8"/>
        <v>8918.7</v>
      </c>
      <c r="V45" s="178">
        <f t="shared" si="8"/>
        <v>8918.7</v>
      </c>
      <c r="W45" s="178">
        <f t="shared" si="8"/>
        <v>8918.7</v>
      </c>
      <c r="X45" s="189">
        <f t="shared" si="8"/>
        <v>5600.44265</v>
      </c>
      <c r="Y45" s="174">
        <f>X45/G45*100</f>
        <v>64.20611572237637</v>
      </c>
      <c r="Z45" s="114">
        <f>Z46</f>
        <v>2109.525</v>
      </c>
      <c r="AA45" s="140">
        <f t="shared" si="1"/>
        <v>24.18458945727192</v>
      </c>
    </row>
    <row r="46" spans="1:27" ht="49.5" customHeight="1" outlineLevel="3" thickBot="1">
      <c r="A46" s="92" t="s">
        <v>195</v>
      </c>
      <c r="B46" s="71">
        <v>951</v>
      </c>
      <c r="C46" s="72" t="s">
        <v>7</v>
      </c>
      <c r="D46" s="72" t="s">
        <v>249</v>
      </c>
      <c r="E46" s="72" t="s">
        <v>5</v>
      </c>
      <c r="F46" s="72"/>
      <c r="G46" s="116">
        <f>G47+G51+G53</f>
        <v>8722.599999999999</v>
      </c>
      <c r="H46" s="180">
        <f t="shared" si="8"/>
        <v>8918.7</v>
      </c>
      <c r="I46" s="180">
        <f t="shared" si="8"/>
        <v>8918.7</v>
      </c>
      <c r="J46" s="180">
        <f t="shared" si="8"/>
        <v>8918.7</v>
      </c>
      <c r="K46" s="180">
        <f t="shared" si="8"/>
        <v>8918.7</v>
      </c>
      <c r="L46" s="180">
        <f t="shared" si="8"/>
        <v>8918.7</v>
      </c>
      <c r="M46" s="180">
        <f t="shared" si="8"/>
        <v>8918.7</v>
      </c>
      <c r="N46" s="180">
        <f t="shared" si="8"/>
        <v>8918.7</v>
      </c>
      <c r="O46" s="180">
        <f t="shared" si="8"/>
        <v>8918.7</v>
      </c>
      <c r="P46" s="180">
        <f t="shared" si="8"/>
        <v>8918.7</v>
      </c>
      <c r="Q46" s="180">
        <f t="shared" si="8"/>
        <v>8918.7</v>
      </c>
      <c r="R46" s="180">
        <f t="shared" si="8"/>
        <v>8918.7</v>
      </c>
      <c r="S46" s="180">
        <f t="shared" si="8"/>
        <v>8918.7</v>
      </c>
      <c r="T46" s="180">
        <f t="shared" si="8"/>
        <v>8918.7</v>
      </c>
      <c r="U46" s="180">
        <f t="shared" si="8"/>
        <v>8918.7</v>
      </c>
      <c r="V46" s="180">
        <f t="shared" si="8"/>
        <v>8918.7</v>
      </c>
      <c r="W46" s="180">
        <f t="shared" si="8"/>
        <v>8918.7</v>
      </c>
      <c r="X46" s="191">
        <f t="shared" si="8"/>
        <v>5600.44265</v>
      </c>
      <c r="Y46" s="174">
        <f>X46/G46*100</f>
        <v>64.20611572237637</v>
      </c>
      <c r="Z46" s="116">
        <f>Z47+Z51+Z53</f>
        <v>2109.525</v>
      </c>
      <c r="AA46" s="140">
        <f t="shared" si="1"/>
        <v>24.18458945727192</v>
      </c>
    </row>
    <row r="47" spans="1:27" ht="32.25" outlineLevel="4" thickBot="1">
      <c r="A47" s="5" t="s">
        <v>90</v>
      </c>
      <c r="B47" s="21">
        <v>951</v>
      </c>
      <c r="C47" s="6" t="s">
        <v>7</v>
      </c>
      <c r="D47" s="6" t="s">
        <v>249</v>
      </c>
      <c r="E47" s="6" t="s">
        <v>87</v>
      </c>
      <c r="F47" s="6"/>
      <c r="G47" s="118">
        <f>G48+G49+G50</f>
        <v>8501.3</v>
      </c>
      <c r="H47" s="134">
        <f t="shared" si="8"/>
        <v>8918.7</v>
      </c>
      <c r="I47" s="134">
        <f t="shared" si="8"/>
        <v>8918.7</v>
      </c>
      <c r="J47" s="134">
        <f t="shared" si="8"/>
        <v>8918.7</v>
      </c>
      <c r="K47" s="134">
        <f t="shared" si="8"/>
        <v>8918.7</v>
      </c>
      <c r="L47" s="134">
        <f t="shared" si="8"/>
        <v>8918.7</v>
      </c>
      <c r="M47" s="134">
        <f t="shared" si="8"/>
        <v>8918.7</v>
      </c>
      <c r="N47" s="134">
        <f t="shared" si="8"/>
        <v>8918.7</v>
      </c>
      <c r="O47" s="134">
        <f t="shared" si="8"/>
        <v>8918.7</v>
      </c>
      <c r="P47" s="134">
        <f t="shared" si="8"/>
        <v>8918.7</v>
      </c>
      <c r="Q47" s="134">
        <f t="shared" si="8"/>
        <v>8918.7</v>
      </c>
      <c r="R47" s="134">
        <f t="shared" si="8"/>
        <v>8918.7</v>
      </c>
      <c r="S47" s="134">
        <f t="shared" si="8"/>
        <v>8918.7</v>
      </c>
      <c r="T47" s="134">
        <f t="shared" si="8"/>
        <v>8918.7</v>
      </c>
      <c r="U47" s="134">
        <f t="shared" si="8"/>
        <v>8918.7</v>
      </c>
      <c r="V47" s="134">
        <f t="shared" si="8"/>
        <v>8918.7</v>
      </c>
      <c r="W47" s="134">
        <f t="shared" si="8"/>
        <v>8918.7</v>
      </c>
      <c r="X47" s="134">
        <f t="shared" si="8"/>
        <v>5600.44265</v>
      </c>
      <c r="Y47" s="174">
        <f>X47/G47*100</f>
        <v>65.87748520814463</v>
      </c>
      <c r="Z47" s="118">
        <f>Z48+Z49+Z50</f>
        <v>2078.059</v>
      </c>
      <c r="AA47" s="140">
        <f t="shared" si="1"/>
        <v>24.444014444849614</v>
      </c>
    </row>
    <row r="48" spans="1:29" ht="18" customHeight="1" outlineLevel="5" thickBot="1">
      <c r="A48" s="69" t="s">
        <v>242</v>
      </c>
      <c r="B48" s="73">
        <v>951</v>
      </c>
      <c r="C48" s="74" t="s">
        <v>7</v>
      </c>
      <c r="D48" s="74" t="s">
        <v>249</v>
      </c>
      <c r="E48" s="74" t="s">
        <v>88</v>
      </c>
      <c r="F48" s="74"/>
      <c r="G48" s="115">
        <v>6521.7</v>
      </c>
      <c r="H48" s="185">
        <v>8918.7</v>
      </c>
      <c r="I48" s="118">
        <v>8918.7</v>
      </c>
      <c r="J48" s="118">
        <v>8918.7</v>
      </c>
      <c r="K48" s="118">
        <v>8918.7</v>
      </c>
      <c r="L48" s="118">
        <v>8918.7</v>
      </c>
      <c r="M48" s="118">
        <v>8918.7</v>
      </c>
      <c r="N48" s="118">
        <v>8918.7</v>
      </c>
      <c r="O48" s="118">
        <v>8918.7</v>
      </c>
      <c r="P48" s="118">
        <v>8918.7</v>
      </c>
      <c r="Q48" s="118">
        <v>8918.7</v>
      </c>
      <c r="R48" s="118">
        <v>8918.7</v>
      </c>
      <c r="S48" s="118">
        <v>8918.7</v>
      </c>
      <c r="T48" s="118">
        <v>8918.7</v>
      </c>
      <c r="U48" s="118">
        <v>8918.7</v>
      </c>
      <c r="V48" s="118">
        <v>8918.7</v>
      </c>
      <c r="W48" s="183">
        <v>8918.7</v>
      </c>
      <c r="X48" s="186">
        <v>5600.44265</v>
      </c>
      <c r="Y48" s="174">
        <f>X48/G48*100</f>
        <v>85.87396921048193</v>
      </c>
      <c r="Z48" s="115">
        <v>1751.748</v>
      </c>
      <c r="AA48" s="140">
        <f t="shared" si="1"/>
        <v>26.86029716178297</v>
      </c>
      <c r="AC48" s="240"/>
    </row>
    <row r="49" spans="1:29" ht="31.5" customHeight="1" outlineLevel="5" thickBot="1">
      <c r="A49" s="69" t="s">
        <v>244</v>
      </c>
      <c r="B49" s="73">
        <v>951</v>
      </c>
      <c r="C49" s="74" t="s">
        <v>7</v>
      </c>
      <c r="D49" s="74" t="s">
        <v>249</v>
      </c>
      <c r="E49" s="74" t="s">
        <v>89</v>
      </c>
      <c r="F49" s="74"/>
      <c r="G49" s="115">
        <v>10</v>
      </c>
      <c r="H49" s="182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7"/>
      <c r="Y49" s="174"/>
      <c r="Z49" s="115">
        <v>0</v>
      </c>
      <c r="AA49" s="140">
        <f t="shared" si="1"/>
        <v>0</v>
      </c>
      <c r="AC49" s="240"/>
    </row>
    <row r="50" spans="1:29" ht="48" outlineLevel="5" thickBot="1">
      <c r="A50" s="69" t="s">
        <v>237</v>
      </c>
      <c r="B50" s="73">
        <v>951</v>
      </c>
      <c r="C50" s="74" t="s">
        <v>7</v>
      </c>
      <c r="D50" s="74" t="s">
        <v>249</v>
      </c>
      <c r="E50" s="74" t="s">
        <v>238</v>
      </c>
      <c r="F50" s="74"/>
      <c r="G50" s="115">
        <v>1969.6</v>
      </c>
      <c r="H50" s="182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7"/>
      <c r="Y50" s="174"/>
      <c r="Z50" s="115">
        <v>326.311</v>
      </c>
      <c r="AA50" s="140">
        <f t="shared" si="1"/>
        <v>16.567374086108856</v>
      </c>
      <c r="AC50" s="240"/>
    </row>
    <row r="51" spans="1:29" ht="32.25" outlineLevel="5" thickBot="1">
      <c r="A51" s="5" t="s">
        <v>96</v>
      </c>
      <c r="B51" s="21">
        <v>951</v>
      </c>
      <c r="C51" s="6" t="s">
        <v>7</v>
      </c>
      <c r="D51" s="6" t="s">
        <v>249</v>
      </c>
      <c r="E51" s="6" t="s">
        <v>91</v>
      </c>
      <c r="F51" s="6"/>
      <c r="G51" s="118">
        <f>G52</f>
        <v>80</v>
      </c>
      <c r="H51" s="182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7"/>
      <c r="Y51" s="174"/>
      <c r="Z51" s="118">
        <f>Z52</f>
        <v>0</v>
      </c>
      <c r="AA51" s="140">
        <f t="shared" si="1"/>
        <v>0</v>
      </c>
      <c r="AC51" s="240"/>
    </row>
    <row r="52" spans="1:29" ht="32.25" outlineLevel="5" thickBot="1">
      <c r="A52" s="69" t="s">
        <v>97</v>
      </c>
      <c r="B52" s="73">
        <v>951</v>
      </c>
      <c r="C52" s="74" t="s">
        <v>7</v>
      </c>
      <c r="D52" s="74" t="s">
        <v>249</v>
      </c>
      <c r="E52" s="74" t="s">
        <v>92</v>
      </c>
      <c r="F52" s="74"/>
      <c r="G52" s="115">
        <v>80</v>
      </c>
      <c r="H52" s="182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7"/>
      <c r="Y52" s="174"/>
      <c r="Z52" s="115">
        <v>0</v>
      </c>
      <c r="AA52" s="140">
        <f t="shared" si="1"/>
        <v>0</v>
      </c>
      <c r="AC52" s="240"/>
    </row>
    <row r="53" spans="1:29" ht="16.5" outlineLevel="5" thickBot="1">
      <c r="A53" s="5" t="s">
        <v>98</v>
      </c>
      <c r="B53" s="21">
        <v>951</v>
      </c>
      <c r="C53" s="6" t="s">
        <v>7</v>
      </c>
      <c r="D53" s="6" t="s">
        <v>249</v>
      </c>
      <c r="E53" s="6" t="s">
        <v>93</v>
      </c>
      <c r="F53" s="6"/>
      <c r="G53" s="118">
        <f>G54+G55+G56</f>
        <v>141.3</v>
      </c>
      <c r="H53" s="182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7"/>
      <c r="Y53" s="174"/>
      <c r="Z53" s="118">
        <f>Z54+Z55+Z56</f>
        <v>31.465999999999998</v>
      </c>
      <c r="AA53" s="140">
        <f t="shared" si="1"/>
        <v>22.268931351733894</v>
      </c>
      <c r="AC53" s="240"/>
    </row>
    <row r="54" spans="1:29" ht="32.25" outlineLevel="5" thickBot="1">
      <c r="A54" s="69" t="s">
        <v>99</v>
      </c>
      <c r="B54" s="73">
        <v>951</v>
      </c>
      <c r="C54" s="74" t="s">
        <v>7</v>
      </c>
      <c r="D54" s="74" t="s">
        <v>249</v>
      </c>
      <c r="E54" s="74" t="s">
        <v>94</v>
      </c>
      <c r="F54" s="74"/>
      <c r="G54" s="115">
        <v>7</v>
      </c>
      <c r="H54" s="182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7"/>
      <c r="Y54" s="174"/>
      <c r="Z54" s="115">
        <v>0</v>
      </c>
      <c r="AA54" s="140">
        <f t="shared" si="1"/>
        <v>0</v>
      </c>
      <c r="AC54" s="240"/>
    </row>
    <row r="55" spans="1:29" ht="16.5" outlineLevel="5" thickBot="1">
      <c r="A55" s="69" t="s">
        <v>100</v>
      </c>
      <c r="B55" s="73">
        <v>951</v>
      </c>
      <c r="C55" s="74" t="s">
        <v>7</v>
      </c>
      <c r="D55" s="74" t="s">
        <v>249</v>
      </c>
      <c r="E55" s="74" t="s">
        <v>95</v>
      </c>
      <c r="F55" s="74"/>
      <c r="G55" s="115">
        <v>40</v>
      </c>
      <c r="H55" s="182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7"/>
      <c r="Y55" s="174"/>
      <c r="Z55" s="115">
        <v>9.354</v>
      </c>
      <c r="AA55" s="140">
        <f t="shared" si="1"/>
        <v>23.384999999999998</v>
      </c>
      <c r="AC55" s="240"/>
    </row>
    <row r="56" spans="1:29" ht="16.5" outlineLevel="5" thickBot="1">
      <c r="A56" s="125" t="s">
        <v>335</v>
      </c>
      <c r="B56" s="73">
        <v>951</v>
      </c>
      <c r="C56" s="74" t="s">
        <v>7</v>
      </c>
      <c r="D56" s="74" t="s">
        <v>249</v>
      </c>
      <c r="E56" s="74" t="s">
        <v>336</v>
      </c>
      <c r="F56" s="74"/>
      <c r="G56" s="115">
        <v>94.3</v>
      </c>
      <c r="H56" s="182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7"/>
      <c r="Y56" s="174"/>
      <c r="Z56" s="115">
        <v>22.112</v>
      </c>
      <c r="AA56" s="140">
        <f t="shared" si="1"/>
        <v>23.448568398727467</v>
      </c>
      <c r="AC56" s="240"/>
    </row>
    <row r="57" spans="1:27" ht="16.5" outlineLevel="5" thickBot="1">
      <c r="A57" s="8" t="s">
        <v>191</v>
      </c>
      <c r="B57" s="19">
        <v>951</v>
      </c>
      <c r="C57" s="9" t="s">
        <v>193</v>
      </c>
      <c r="D57" s="9" t="s">
        <v>245</v>
      </c>
      <c r="E57" s="9" t="s">
        <v>5</v>
      </c>
      <c r="F57" s="9"/>
      <c r="G57" s="114">
        <f>G58</f>
        <v>28.025</v>
      </c>
      <c r="H57" s="182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7"/>
      <c r="Y57" s="174"/>
      <c r="Z57" s="114">
        <f>Z58</f>
        <v>0</v>
      </c>
      <c r="AA57" s="140">
        <f t="shared" si="1"/>
        <v>0</v>
      </c>
    </row>
    <row r="58" spans="1:27" ht="32.25" outlineLevel="5" thickBot="1">
      <c r="A58" s="91" t="s">
        <v>131</v>
      </c>
      <c r="B58" s="19">
        <v>951</v>
      </c>
      <c r="C58" s="9" t="s">
        <v>193</v>
      </c>
      <c r="D58" s="9" t="s">
        <v>246</v>
      </c>
      <c r="E58" s="9" t="s">
        <v>5</v>
      </c>
      <c r="F58" s="9"/>
      <c r="G58" s="114">
        <f>G59</f>
        <v>28.025</v>
      </c>
      <c r="H58" s="182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7"/>
      <c r="Y58" s="174"/>
      <c r="Z58" s="114">
        <f>Z59</f>
        <v>0</v>
      </c>
      <c r="AA58" s="140">
        <f t="shared" si="1"/>
        <v>0</v>
      </c>
    </row>
    <row r="59" spans="1:27" ht="32.25" outlineLevel="5" thickBot="1">
      <c r="A59" s="91" t="s">
        <v>132</v>
      </c>
      <c r="B59" s="19">
        <v>951</v>
      </c>
      <c r="C59" s="9" t="s">
        <v>193</v>
      </c>
      <c r="D59" s="9" t="s">
        <v>247</v>
      </c>
      <c r="E59" s="9" t="s">
        <v>5</v>
      </c>
      <c r="F59" s="9"/>
      <c r="G59" s="114">
        <f>G60</f>
        <v>28.025</v>
      </c>
      <c r="H59" s="182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7"/>
      <c r="Y59" s="174"/>
      <c r="Z59" s="114">
        <f>Z60</f>
        <v>0</v>
      </c>
      <c r="AA59" s="140">
        <f t="shared" si="1"/>
        <v>0</v>
      </c>
    </row>
    <row r="60" spans="1:27" ht="32.25" outlineLevel="5" thickBot="1">
      <c r="A60" s="75" t="s">
        <v>192</v>
      </c>
      <c r="B60" s="71">
        <v>951</v>
      </c>
      <c r="C60" s="72" t="s">
        <v>193</v>
      </c>
      <c r="D60" s="72" t="s">
        <v>252</v>
      </c>
      <c r="E60" s="72" t="s">
        <v>5</v>
      </c>
      <c r="F60" s="72"/>
      <c r="G60" s="116">
        <f>G61</f>
        <v>28.025</v>
      </c>
      <c r="H60" s="182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7"/>
      <c r="Y60" s="174"/>
      <c r="Z60" s="116">
        <f>Z61</f>
        <v>0</v>
      </c>
      <c r="AA60" s="140">
        <f t="shared" si="1"/>
        <v>0</v>
      </c>
    </row>
    <row r="61" spans="1:27" ht="19.5" customHeight="1" outlineLevel="5" thickBot="1">
      <c r="A61" s="5" t="s">
        <v>96</v>
      </c>
      <c r="B61" s="21">
        <v>951</v>
      </c>
      <c r="C61" s="6" t="s">
        <v>193</v>
      </c>
      <c r="D61" s="6" t="s">
        <v>252</v>
      </c>
      <c r="E61" s="6" t="s">
        <v>91</v>
      </c>
      <c r="F61" s="6"/>
      <c r="G61" s="118">
        <f>G62</f>
        <v>28.025</v>
      </c>
      <c r="H61" s="182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7"/>
      <c r="Y61" s="174"/>
      <c r="Z61" s="118">
        <f>Z62</f>
        <v>0</v>
      </c>
      <c r="AA61" s="140">
        <f t="shared" si="1"/>
        <v>0</v>
      </c>
    </row>
    <row r="62" spans="1:27" ht="32.25" outlineLevel="5" thickBot="1">
      <c r="A62" s="69" t="s">
        <v>97</v>
      </c>
      <c r="B62" s="73">
        <v>951</v>
      </c>
      <c r="C62" s="74" t="s">
        <v>193</v>
      </c>
      <c r="D62" s="74" t="s">
        <v>252</v>
      </c>
      <c r="E62" s="74" t="s">
        <v>92</v>
      </c>
      <c r="F62" s="74"/>
      <c r="G62" s="115">
        <v>28.025</v>
      </c>
      <c r="H62" s="182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7"/>
      <c r="Y62" s="174"/>
      <c r="Z62" s="115">
        <v>0</v>
      </c>
      <c r="AA62" s="140">
        <f t="shared" si="1"/>
        <v>0</v>
      </c>
    </row>
    <row r="63" spans="1:27" ht="48" outlineLevel="5" thickBot="1">
      <c r="A63" s="8" t="s">
        <v>27</v>
      </c>
      <c r="B63" s="19">
        <v>951</v>
      </c>
      <c r="C63" s="9" t="s">
        <v>8</v>
      </c>
      <c r="D63" s="9" t="s">
        <v>245</v>
      </c>
      <c r="E63" s="9" t="s">
        <v>5</v>
      </c>
      <c r="F63" s="9"/>
      <c r="G63" s="114">
        <f>G64</f>
        <v>6512.6</v>
      </c>
      <c r="H63" s="48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60"/>
      <c r="Y63" s="52"/>
      <c r="Z63" s="114">
        <f>Z64</f>
        <v>1486.747</v>
      </c>
      <c r="AA63" s="140">
        <f t="shared" si="1"/>
        <v>22.828778060989467</v>
      </c>
    </row>
    <row r="64" spans="1:27" ht="34.5" customHeight="1" outlineLevel="3" thickBot="1">
      <c r="A64" s="91" t="s">
        <v>131</v>
      </c>
      <c r="B64" s="19">
        <v>951</v>
      </c>
      <c r="C64" s="9" t="s">
        <v>8</v>
      </c>
      <c r="D64" s="9" t="s">
        <v>246</v>
      </c>
      <c r="E64" s="9" t="s">
        <v>5</v>
      </c>
      <c r="F64" s="9"/>
      <c r="G64" s="114">
        <f>G65</f>
        <v>6512.6</v>
      </c>
      <c r="H64" s="30">
        <f aca="true" t="shared" si="9" ref="H64:X66">H65</f>
        <v>3284.2</v>
      </c>
      <c r="I64" s="30">
        <f t="shared" si="9"/>
        <v>3284.2</v>
      </c>
      <c r="J64" s="30">
        <f t="shared" si="9"/>
        <v>3284.2</v>
      </c>
      <c r="K64" s="30">
        <f t="shared" si="9"/>
        <v>3284.2</v>
      </c>
      <c r="L64" s="30">
        <f t="shared" si="9"/>
        <v>3284.2</v>
      </c>
      <c r="M64" s="30">
        <f t="shared" si="9"/>
        <v>3284.2</v>
      </c>
      <c r="N64" s="30">
        <f t="shared" si="9"/>
        <v>3284.2</v>
      </c>
      <c r="O64" s="30">
        <f t="shared" si="9"/>
        <v>3284.2</v>
      </c>
      <c r="P64" s="30">
        <f t="shared" si="9"/>
        <v>3284.2</v>
      </c>
      <c r="Q64" s="30">
        <f t="shared" si="9"/>
        <v>3284.2</v>
      </c>
      <c r="R64" s="30">
        <f t="shared" si="9"/>
        <v>3284.2</v>
      </c>
      <c r="S64" s="30">
        <f t="shared" si="9"/>
        <v>3284.2</v>
      </c>
      <c r="T64" s="30">
        <f t="shared" si="9"/>
        <v>3284.2</v>
      </c>
      <c r="U64" s="30">
        <f t="shared" si="9"/>
        <v>3284.2</v>
      </c>
      <c r="V64" s="30">
        <f t="shared" si="9"/>
        <v>3284.2</v>
      </c>
      <c r="W64" s="30">
        <f t="shared" si="9"/>
        <v>3284.2</v>
      </c>
      <c r="X64" s="55">
        <f t="shared" si="9"/>
        <v>2834.80374</v>
      </c>
      <c r="Y64" s="52">
        <f>X64/G64*100</f>
        <v>43.527987900377724</v>
      </c>
      <c r="Z64" s="114">
        <f>Z65</f>
        <v>1486.747</v>
      </c>
      <c r="AA64" s="140">
        <f t="shared" si="1"/>
        <v>22.828778060989467</v>
      </c>
    </row>
    <row r="65" spans="1:27" ht="32.25" outlineLevel="3" thickBot="1">
      <c r="A65" s="91" t="s">
        <v>132</v>
      </c>
      <c r="B65" s="19">
        <v>951</v>
      </c>
      <c r="C65" s="9" t="s">
        <v>8</v>
      </c>
      <c r="D65" s="9" t="s">
        <v>247</v>
      </c>
      <c r="E65" s="9" t="s">
        <v>5</v>
      </c>
      <c r="F65" s="9"/>
      <c r="G65" s="114">
        <f>G66</f>
        <v>6512.6</v>
      </c>
      <c r="H65" s="30">
        <f t="shared" si="9"/>
        <v>3284.2</v>
      </c>
      <c r="I65" s="30">
        <f t="shared" si="9"/>
        <v>3284.2</v>
      </c>
      <c r="J65" s="30">
        <f t="shared" si="9"/>
        <v>3284.2</v>
      </c>
      <c r="K65" s="30">
        <f t="shared" si="9"/>
        <v>3284.2</v>
      </c>
      <c r="L65" s="30">
        <f t="shared" si="9"/>
        <v>3284.2</v>
      </c>
      <c r="M65" s="30">
        <f t="shared" si="9"/>
        <v>3284.2</v>
      </c>
      <c r="N65" s="30">
        <f t="shared" si="9"/>
        <v>3284.2</v>
      </c>
      <c r="O65" s="30">
        <f t="shared" si="9"/>
        <v>3284.2</v>
      </c>
      <c r="P65" s="30">
        <f t="shared" si="9"/>
        <v>3284.2</v>
      </c>
      <c r="Q65" s="30">
        <f t="shared" si="9"/>
        <v>3284.2</v>
      </c>
      <c r="R65" s="30">
        <f t="shared" si="9"/>
        <v>3284.2</v>
      </c>
      <c r="S65" s="30">
        <f t="shared" si="9"/>
        <v>3284.2</v>
      </c>
      <c r="T65" s="30">
        <f t="shared" si="9"/>
        <v>3284.2</v>
      </c>
      <c r="U65" s="30">
        <f t="shared" si="9"/>
        <v>3284.2</v>
      </c>
      <c r="V65" s="30">
        <f t="shared" si="9"/>
        <v>3284.2</v>
      </c>
      <c r="W65" s="30">
        <f t="shared" si="9"/>
        <v>3284.2</v>
      </c>
      <c r="X65" s="55">
        <f t="shared" si="9"/>
        <v>2834.80374</v>
      </c>
      <c r="Y65" s="52">
        <f>X65/G65*100</f>
        <v>43.527987900377724</v>
      </c>
      <c r="Z65" s="114">
        <f>Z66</f>
        <v>1486.747</v>
      </c>
      <c r="AA65" s="140">
        <f t="shared" si="1"/>
        <v>22.828778060989467</v>
      </c>
    </row>
    <row r="66" spans="1:27" ht="48" outlineLevel="4" thickBot="1">
      <c r="A66" s="92" t="s">
        <v>195</v>
      </c>
      <c r="B66" s="71">
        <v>951</v>
      </c>
      <c r="C66" s="72" t="s">
        <v>8</v>
      </c>
      <c r="D66" s="72" t="s">
        <v>249</v>
      </c>
      <c r="E66" s="72" t="s">
        <v>5</v>
      </c>
      <c r="F66" s="72"/>
      <c r="G66" s="116">
        <f>G67+G71</f>
        <v>6512.6</v>
      </c>
      <c r="H66" s="32">
        <f t="shared" si="9"/>
        <v>3284.2</v>
      </c>
      <c r="I66" s="32">
        <f t="shared" si="9"/>
        <v>3284.2</v>
      </c>
      <c r="J66" s="32">
        <f t="shared" si="9"/>
        <v>3284.2</v>
      </c>
      <c r="K66" s="32">
        <f t="shared" si="9"/>
        <v>3284.2</v>
      </c>
      <c r="L66" s="32">
        <f t="shared" si="9"/>
        <v>3284.2</v>
      </c>
      <c r="M66" s="32">
        <f t="shared" si="9"/>
        <v>3284.2</v>
      </c>
      <c r="N66" s="32">
        <f t="shared" si="9"/>
        <v>3284.2</v>
      </c>
      <c r="O66" s="32">
        <f t="shared" si="9"/>
        <v>3284.2</v>
      </c>
      <c r="P66" s="32">
        <f t="shared" si="9"/>
        <v>3284.2</v>
      </c>
      <c r="Q66" s="32">
        <f t="shared" si="9"/>
        <v>3284.2</v>
      </c>
      <c r="R66" s="32">
        <f t="shared" si="9"/>
        <v>3284.2</v>
      </c>
      <c r="S66" s="32">
        <f t="shared" si="9"/>
        <v>3284.2</v>
      </c>
      <c r="T66" s="32">
        <f t="shared" si="9"/>
        <v>3284.2</v>
      </c>
      <c r="U66" s="32">
        <f t="shared" si="9"/>
        <v>3284.2</v>
      </c>
      <c r="V66" s="32">
        <f t="shared" si="9"/>
        <v>3284.2</v>
      </c>
      <c r="W66" s="32">
        <f t="shared" si="9"/>
        <v>3284.2</v>
      </c>
      <c r="X66" s="53">
        <f t="shared" si="9"/>
        <v>2834.80374</v>
      </c>
      <c r="Y66" s="52">
        <f>X66/G66*100</f>
        <v>43.527987900377724</v>
      </c>
      <c r="Z66" s="116">
        <f>Z67+Z71</f>
        <v>1486.747</v>
      </c>
      <c r="AA66" s="140">
        <f t="shared" si="1"/>
        <v>22.828778060989467</v>
      </c>
    </row>
    <row r="67" spans="1:27" ht="32.25" outlineLevel="5" thickBot="1">
      <c r="A67" s="5" t="s">
        <v>90</v>
      </c>
      <c r="B67" s="21">
        <v>951</v>
      </c>
      <c r="C67" s="6" t="s">
        <v>8</v>
      </c>
      <c r="D67" s="6" t="s">
        <v>249</v>
      </c>
      <c r="E67" s="6" t="s">
        <v>87</v>
      </c>
      <c r="F67" s="6"/>
      <c r="G67" s="118">
        <f>G68+G69+G70</f>
        <v>6512.6</v>
      </c>
      <c r="H67" s="26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W67" s="40">
        <v>3284.2</v>
      </c>
      <c r="X67" s="54">
        <v>2834.80374</v>
      </c>
      <c r="Y67" s="52">
        <f>X67/G67*100</f>
        <v>43.527987900377724</v>
      </c>
      <c r="Z67" s="118">
        <f>Z68+Z69+Z70</f>
        <v>1486.747</v>
      </c>
      <c r="AA67" s="140">
        <f t="shared" si="1"/>
        <v>22.828778060989467</v>
      </c>
    </row>
    <row r="68" spans="1:29" ht="19.5" customHeight="1" outlineLevel="5" thickBot="1">
      <c r="A68" s="69" t="s">
        <v>242</v>
      </c>
      <c r="B68" s="73">
        <v>951</v>
      </c>
      <c r="C68" s="74" t="s">
        <v>8</v>
      </c>
      <c r="D68" s="74" t="s">
        <v>249</v>
      </c>
      <c r="E68" s="74" t="s">
        <v>88</v>
      </c>
      <c r="F68" s="74"/>
      <c r="G68" s="115">
        <v>5001.2</v>
      </c>
      <c r="H68" s="48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60"/>
      <c r="Y68" s="52"/>
      <c r="Z68" s="115">
        <v>1258.21</v>
      </c>
      <c r="AA68" s="140">
        <f t="shared" si="1"/>
        <v>25.15816204111013</v>
      </c>
      <c r="AC68" s="240"/>
    </row>
    <row r="69" spans="1:29" ht="31.5" customHeight="1" outlineLevel="5" thickBot="1">
      <c r="A69" s="69" t="s">
        <v>244</v>
      </c>
      <c r="B69" s="73">
        <v>951</v>
      </c>
      <c r="C69" s="74" t="s">
        <v>8</v>
      </c>
      <c r="D69" s="74" t="s">
        <v>249</v>
      </c>
      <c r="E69" s="74" t="s">
        <v>89</v>
      </c>
      <c r="F69" s="74"/>
      <c r="G69" s="115">
        <v>1</v>
      </c>
      <c r="H69" s="48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60"/>
      <c r="Y69" s="52"/>
      <c r="Z69" s="115">
        <v>0</v>
      </c>
      <c r="AA69" s="140">
        <f t="shared" si="1"/>
        <v>0</v>
      </c>
      <c r="AC69" s="240"/>
    </row>
    <row r="70" spans="1:29" ht="48" outlineLevel="5" thickBot="1">
      <c r="A70" s="69" t="s">
        <v>237</v>
      </c>
      <c r="B70" s="73">
        <v>951</v>
      </c>
      <c r="C70" s="74" t="s">
        <v>8</v>
      </c>
      <c r="D70" s="74" t="s">
        <v>249</v>
      </c>
      <c r="E70" s="74" t="s">
        <v>238</v>
      </c>
      <c r="F70" s="74"/>
      <c r="G70" s="115">
        <v>1510.4</v>
      </c>
      <c r="H70" s="48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60"/>
      <c r="Y70" s="52"/>
      <c r="Z70" s="115">
        <v>228.537</v>
      </c>
      <c r="AA70" s="140">
        <f t="shared" si="1"/>
        <v>15.130892478813559</v>
      </c>
      <c r="AC70" s="240"/>
    </row>
    <row r="71" spans="1:27" ht="18" customHeight="1" outlineLevel="5" thickBot="1">
      <c r="A71" s="5" t="s">
        <v>96</v>
      </c>
      <c r="B71" s="21">
        <v>951</v>
      </c>
      <c r="C71" s="6" t="s">
        <v>8</v>
      </c>
      <c r="D71" s="6" t="s">
        <v>249</v>
      </c>
      <c r="E71" s="6" t="s">
        <v>91</v>
      </c>
      <c r="F71" s="6"/>
      <c r="G71" s="118">
        <f>G72</f>
        <v>0</v>
      </c>
      <c r="H71" s="182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7"/>
      <c r="Y71" s="174"/>
      <c r="Z71" s="118">
        <f>Z72</f>
        <v>0</v>
      </c>
      <c r="AA71" s="140">
        <v>0</v>
      </c>
    </row>
    <row r="72" spans="1:27" ht="32.25" outlineLevel="5" thickBot="1">
      <c r="A72" s="69" t="s">
        <v>97</v>
      </c>
      <c r="B72" s="73">
        <v>951</v>
      </c>
      <c r="C72" s="74" t="s">
        <v>8</v>
      </c>
      <c r="D72" s="74" t="s">
        <v>249</v>
      </c>
      <c r="E72" s="74" t="s">
        <v>92</v>
      </c>
      <c r="F72" s="74"/>
      <c r="G72" s="115">
        <v>0</v>
      </c>
      <c r="H72" s="182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7"/>
      <c r="Y72" s="174"/>
      <c r="Z72" s="115">
        <v>0</v>
      </c>
      <c r="AA72" s="140">
        <v>0</v>
      </c>
    </row>
    <row r="73" spans="1:27" ht="16.5" outlineLevel="5" thickBot="1">
      <c r="A73" s="8" t="s">
        <v>198</v>
      </c>
      <c r="B73" s="19">
        <v>951</v>
      </c>
      <c r="C73" s="9" t="s">
        <v>200</v>
      </c>
      <c r="D73" s="9" t="s">
        <v>245</v>
      </c>
      <c r="E73" s="9" t="s">
        <v>5</v>
      </c>
      <c r="F73" s="9"/>
      <c r="G73" s="114">
        <f>G74</f>
        <v>0</v>
      </c>
      <c r="H73" s="182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7"/>
      <c r="Y73" s="174"/>
      <c r="Z73" s="114">
        <f>Z74</f>
        <v>0</v>
      </c>
      <c r="AA73" s="140">
        <v>0</v>
      </c>
    </row>
    <row r="74" spans="1:27" ht="32.25" outlineLevel="5" thickBot="1">
      <c r="A74" s="91" t="s">
        <v>131</v>
      </c>
      <c r="B74" s="19">
        <v>951</v>
      </c>
      <c r="C74" s="9" t="s">
        <v>200</v>
      </c>
      <c r="D74" s="9" t="s">
        <v>246</v>
      </c>
      <c r="E74" s="9" t="s">
        <v>5</v>
      </c>
      <c r="F74" s="9"/>
      <c r="G74" s="114">
        <f>G75</f>
        <v>0</v>
      </c>
      <c r="H74" s="182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7"/>
      <c r="Y74" s="174"/>
      <c r="Z74" s="114">
        <f>Z75</f>
        <v>0</v>
      </c>
      <c r="AA74" s="140">
        <v>0</v>
      </c>
    </row>
    <row r="75" spans="1:27" ht="32.25" outlineLevel="5" thickBot="1">
      <c r="A75" s="91" t="s">
        <v>132</v>
      </c>
      <c r="B75" s="19">
        <v>951</v>
      </c>
      <c r="C75" s="9" t="s">
        <v>200</v>
      </c>
      <c r="D75" s="9" t="s">
        <v>247</v>
      </c>
      <c r="E75" s="9" t="s">
        <v>5</v>
      </c>
      <c r="F75" s="9"/>
      <c r="G75" s="114">
        <f>G76</f>
        <v>0</v>
      </c>
      <c r="H75" s="182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7"/>
      <c r="Y75" s="174"/>
      <c r="Z75" s="114">
        <f>Z76</f>
        <v>0</v>
      </c>
      <c r="AA75" s="140">
        <v>0</v>
      </c>
    </row>
    <row r="76" spans="1:27" ht="32.25" outlineLevel="5" thickBot="1">
      <c r="A76" s="75" t="s">
        <v>199</v>
      </c>
      <c r="B76" s="71">
        <v>951</v>
      </c>
      <c r="C76" s="72" t="s">
        <v>200</v>
      </c>
      <c r="D76" s="72" t="s">
        <v>253</v>
      </c>
      <c r="E76" s="72" t="s">
        <v>5</v>
      </c>
      <c r="F76" s="72"/>
      <c r="G76" s="116">
        <f>G77</f>
        <v>0</v>
      </c>
      <c r="H76" s="182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7"/>
      <c r="Y76" s="174"/>
      <c r="Z76" s="116">
        <f>Z77</f>
        <v>0</v>
      </c>
      <c r="AA76" s="140">
        <v>0</v>
      </c>
    </row>
    <row r="77" spans="1:27" ht="16.5" outlineLevel="5" thickBot="1">
      <c r="A77" s="5" t="s">
        <v>229</v>
      </c>
      <c r="B77" s="21">
        <v>951</v>
      </c>
      <c r="C77" s="6" t="s">
        <v>200</v>
      </c>
      <c r="D77" s="6" t="s">
        <v>253</v>
      </c>
      <c r="E77" s="6" t="s">
        <v>231</v>
      </c>
      <c r="F77" s="6"/>
      <c r="G77" s="118">
        <f>G78</f>
        <v>0</v>
      </c>
      <c r="H77" s="182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7"/>
      <c r="Y77" s="174"/>
      <c r="Z77" s="118">
        <f>Z78</f>
        <v>0</v>
      </c>
      <c r="AA77" s="140">
        <v>0</v>
      </c>
    </row>
    <row r="78" spans="1:27" ht="16.5" outlineLevel="5" thickBot="1">
      <c r="A78" s="69" t="s">
        <v>230</v>
      </c>
      <c r="B78" s="73">
        <v>951</v>
      </c>
      <c r="C78" s="74" t="s">
        <v>200</v>
      </c>
      <c r="D78" s="74" t="s">
        <v>253</v>
      </c>
      <c r="E78" s="74" t="s">
        <v>232</v>
      </c>
      <c r="F78" s="74"/>
      <c r="G78" s="115">
        <v>0</v>
      </c>
      <c r="H78" s="182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7"/>
      <c r="Y78" s="174"/>
      <c r="Z78" s="115">
        <v>0</v>
      </c>
      <c r="AA78" s="140">
        <v>0</v>
      </c>
    </row>
    <row r="79" spans="1:27" ht="16.5" outlineLevel="3" thickBot="1">
      <c r="A79" s="8" t="s">
        <v>28</v>
      </c>
      <c r="B79" s="19">
        <v>951</v>
      </c>
      <c r="C79" s="9" t="s">
        <v>9</v>
      </c>
      <c r="D79" s="9" t="s">
        <v>245</v>
      </c>
      <c r="E79" s="9" t="s">
        <v>5</v>
      </c>
      <c r="F79" s="9"/>
      <c r="G79" s="114">
        <f>G80</f>
        <v>200</v>
      </c>
      <c r="H79" s="178">
        <f aca="true" t="shared" si="10" ref="H79:X81">H80</f>
        <v>0</v>
      </c>
      <c r="I79" s="178">
        <f t="shared" si="10"/>
        <v>0</v>
      </c>
      <c r="J79" s="178">
        <f t="shared" si="10"/>
        <v>0</v>
      </c>
      <c r="K79" s="178">
        <f t="shared" si="10"/>
        <v>0</v>
      </c>
      <c r="L79" s="178">
        <f t="shared" si="10"/>
        <v>0</v>
      </c>
      <c r="M79" s="178">
        <f t="shared" si="10"/>
        <v>0</v>
      </c>
      <c r="N79" s="178">
        <f t="shared" si="10"/>
        <v>0</v>
      </c>
      <c r="O79" s="178">
        <f t="shared" si="10"/>
        <v>0</v>
      </c>
      <c r="P79" s="178">
        <f t="shared" si="10"/>
        <v>0</v>
      </c>
      <c r="Q79" s="178">
        <f t="shared" si="10"/>
        <v>0</v>
      </c>
      <c r="R79" s="178">
        <f t="shared" si="10"/>
        <v>0</v>
      </c>
      <c r="S79" s="178">
        <f t="shared" si="10"/>
        <v>0</v>
      </c>
      <c r="T79" s="178">
        <f t="shared" si="10"/>
        <v>0</v>
      </c>
      <c r="U79" s="178">
        <f t="shared" si="10"/>
        <v>0</v>
      </c>
      <c r="V79" s="178">
        <f t="shared" si="10"/>
        <v>0</v>
      </c>
      <c r="W79" s="178">
        <f t="shared" si="10"/>
        <v>0</v>
      </c>
      <c r="X79" s="189">
        <f t="shared" si="10"/>
        <v>0</v>
      </c>
      <c r="Y79" s="174">
        <f aca="true" t="shared" si="11" ref="Y79:Y86">X79/G79*100</f>
        <v>0</v>
      </c>
      <c r="Z79" s="114">
        <f>Z80</f>
        <v>0</v>
      </c>
      <c r="AA79" s="140">
        <f aca="true" t="shared" si="12" ref="AA79:AA137">Z79/G79*100</f>
        <v>0</v>
      </c>
    </row>
    <row r="80" spans="1:27" ht="32.25" outlineLevel="3" thickBot="1">
      <c r="A80" s="91" t="s">
        <v>131</v>
      </c>
      <c r="B80" s="19">
        <v>951</v>
      </c>
      <c r="C80" s="9" t="s">
        <v>9</v>
      </c>
      <c r="D80" s="9" t="s">
        <v>246</v>
      </c>
      <c r="E80" s="9" t="s">
        <v>5</v>
      </c>
      <c r="F80" s="9"/>
      <c r="G80" s="114">
        <f>G81</f>
        <v>200</v>
      </c>
      <c r="H80" s="178">
        <f t="shared" si="10"/>
        <v>0</v>
      </c>
      <c r="I80" s="178">
        <f t="shared" si="10"/>
        <v>0</v>
      </c>
      <c r="J80" s="178">
        <f t="shared" si="10"/>
        <v>0</v>
      </c>
      <c r="K80" s="178">
        <f t="shared" si="10"/>
        <v>0</v>
      </c>
      <c r="L80" s="178">
        <f t="shared" si="10"/>
        <v>0</v>
      </c>
      <c r="M80" s="178">
        <f t="shared" si="10"/>
        <v>0</v>
      </c>
      <c r="N80" s="178">
        <f t="shared" si="10"/>
        <v>0</v>
      </c>
      <c r="O80" s="178">
        <f t="shared" si="10"/>
        <v>0</v>
      </c>
      <c r="P80" s="178">
        <f t="shared" si="10"/>
        <v>0</v>
      </c>
      <c r="Q80" s="178">
        <f t="shared" si="10"/>
        <v>0</v>
      </c>
      <c r="R80" s="178">
        <f t="shared" si="10"/>
        <v>0</v>
      </c>
      <c r="S80" s="178">
        <f t="shared" si="10"/>
        <v>0</v>
      </c>
      <c r="T80" s="178">
        <f t="shared" si="10"/>
        <v>0</v>
      </c>
      <c r="U80" s="178">
        <f t="shared" si="10"/>
        <v>0</v>
      </c>
      <c r="V80" s="178">
        <f t="shared" si="10"/>
        <v>0</v>
      </c>
      <c r="W80" s="178">
        <f t="shared" si="10"/>
        <v>0</v>
      </c>
      <c r="X80" s="189">
        <f t="shared" si="10"/>
        <v>0</v>
      </c>
      <c r="Y80" s="174">
        <f t="shared" si="11"/>
        <v>0</v>
      </c>
      <c r="Z80" s="114">
        <f>Z81</f>
        <v>0</v>
      </c>
      <c r="AA80" s="140">
        <f t="shared" si="12"/>
        <v>0</v>
      </c>
    </row>
    <row r="81" spans="1:27" ht="32.25" outlineLevel="4" thickBot="1">
      <c r="A81" s="91" t="s">
        <v>132</v>
      </c>
      <c r="B81" s="19">
        <v>951</v>
      </c>
      <c r="C81" s="9" t="s">
        <v>9</v>
      </c>
      <c r="D81" s="9" t="s">
        <v>247</v>
      </c>
      <c r="E81" s="9" t="s">
        <v>5</v>
      </c>
      <c r="F81" s="9"/>
      <c r="G81" s="114">
        <f>G82</f>
        <v>200</v>
      </c>
      <c r="H81" s="134">
        <f t="shared" si="10"/>
        <v>0</v>
      </c>
      <c r="I81" s="134">
        <f t="shared" si="10"/>
        <v>0</v>
      </c>
      <c r="J81" s="134">
        <f t="shared" si="10"/>
        <v>0</v>
      </c>
      <c r="K81" s="134">
        <f t="shared" si="10"/>
        <v>0</v>
      </c>
      <c r="L81" s="134">
        <f t="shared" si="10"/>
        <v>0</v>
      </c>
      <c r="M81" s="134">
        <f t="shared" si="10"/>
        <v>0</v>
      </c>
      <c r="N81" s="134">
        <f t="shared" si="10"/>
        <v>0</v>
      </c>
      <c r="O81" s="134">
        <f t="shared" si="10"/>
        <v>0</v>
      </c>
      <c r="P81" s="134">
        <f t="shared" si="10"/>
        <v>0</v>
      </c>
      <c r="Q81" s="134">
        <f t="shared" si="10"/>
        <v>0</v>
      </c>
      <c r="R81" s="134">
        <f t="shared" si="10"/>
        <v>0</v>
      </c>
      <c r="S81" s="134">
        <f t="shared" si="10"/>
        <v>0</v>
      </c>
      <c r="T81" s="134">
        <f t="shared" si="10"/>
        <v>0</v>
      </c>
      <c r="U81" s="134">
        <f t="shared" si="10"/>
        <v>0</v>
      </c>
      <c r="V81" s="134">
        <f t="shared" si="10"/>
        <v>0</v>
      </c>
      <c r="W81" s="134">
        <f t="shared" si="10"/>
        <v>0</v>
      </c>
      <c r="X81" s="193">
        <f t="shared" si="10"/>
        <v>0</v>
      </c>
      <c r="Y81" s="174">
        <f t="shared" si="11"/>
        <v>0</v>
      </c>
      <c r="Z81" s="114">
        <f>Z82</f>
        <v>0</v>
      </c>
      <c r="AA81" s="140">
        <f t="shared" si="12"/>
        <v>0</v>
      </c>
    </row>
    <row r="82" spans="1:27" ht="32.25" outlineLevel="5" thickBot="1">
      <c r="A82" s="75" t="s">
        <v>135</v>
      </c>
      <c r="B82" s="71">
        <v>951</v>
      </c>
      <c r="C82" s="72" t="s">
        <v>9</v>
      </c>
      <c r="D82" s="72" t="s">
        <v>254</v>
      </c>
      <c r="E82" s="72" t="s">
        <v>5</v>
      </c>
      <c r="F82" s="72"/>
      <c r="G82" s="116">
        <f>G83</f>
        <v>200</v>
      </c>
      <c r="H82" s="185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83"/>
      <c r="X82" s="186">
        <v>0</v>
      </c>
      <c r="Y82" s="174">
        <f t="shared" si="11"/>
        <v>0</v>
      </c>
      <c r="Z82" s="116">
        <f>Z83</f>
        <v>0</v>
      </c>
      <c r="AA82" s="140">
        <f t="shared" si="12"/>
        <v>0</v>
      </c>
    </row>
    <row r="83" spans="1:27" ht="15.75" customHeight="1" outlineLevel="3" thickBot="1">
      <c r="A83" s="125" t="s">
        <v>105</v>
      </c>
      <c r="B83" s="141">
        <v>951</v>
      </c>
      <c r="C83" s="126" t="s">
        <v>9</v>
      </c>
      <c r="D83" s="126" t="s">
        <v>254</v>
      </c>
      <c r="E83" s="126" t="s">
        <v>104</v>
      </c>
      <c r="F83" s="126"/>
      <c r="G83" s="127">
        <v>200</v>
      </c>
      <c r="H83" s="166" t="e">
        <f aca="true" t="shared" si="13" ref="H83:X83">H84+H92+H100+H101+H109+H133+H146+H161</f>
        <v>#REF!</v>
      </c>
      <c r="I83" s="166" t="e">
        <f t="shared" si="13"/>
        <v>#REF!</v>
      </c>
      <c r="J83" s="166" t="e">
        <f t="shared" si="13"/>
        <v>#REF!</v>
      </c>
      <c r="K83" s="166" t="e">
        <f t="shared" si="13"/>
        <v>#REF!</v>
      </c>
      <c r="L83" s="166" t="e">
        <f t="shared" si="13"/>
        <v>#REF!</v>
      </c>
      <c r="M83" s="166" t="e">
        <f t="shared" si="13"/>
        <v>#REF!</v>
      </c>
      <c r="N83" s="166" t="e">
        <f t="shared" si="13"/>
        <v>#REF!</v>
      </c>
      <c r="O83" s="166" t="e">
        <f t="shared" si="13"/>
        <v>#REF!</v>
      </c>
      <c r="P83" s="166" t="e">
        <f t="shared" si="13"/>
        <v>#REF!</v>
      </c>
      <c r="Q83" s="166" t="e">
        <f t="shared" si="13"/>
        <v>#REF!</v>
      </c>
      <c r="R83" s="166" t="e">
        <f t="shared" si="13"/>
        <v>#REF!</v>
      </c>
      <c r="S83" s="166" t="e">
        <f t="shared" si="13"/>
        <v>#REF!</v>
      </c>
      <c r="T83" s="166" t="e">
        <f t="shared" si="13"/>
        <v>#REF!</v>
      </c>
      <c r="U83" s="166" t="e">
        <f t="shared" si="13"/>
        <v>#REF!</v>
      </c>
      <c r="V83" s="166" t="e">
        <f t="shared" si="13"/>
        <v>#REF!</v>
      </c>
      <c r="W83" s="166" t="e">
        <f t="shared" si="13"/>
        <v>#REF!</v>
      </c>
      <c r="X83" s="166" t="e">
        <f t="shared" si="13"/>
        <v>#REF!</v>
      </c>
      <c r="Y83" s="194" t="e">
        <f t="shared" si="11"/>
        <v>#REF!</v>
      </c>
      <c r="Z83" s="127">
        <v>0</v>
      </c>
      <c r="AA83" s="140">
        <f t="shared" si="12"/>
        <v>0</v>
      </c>
    </row>
    <row r="84" spans="1:27" ht="16.5" outlineLevel="3" thickBot="1">
      <c r="A84" s="8" t="s">
        <v>29</v>
      </c>
      <c r="B84" s="19">
        <v>951</v>
      </c>
      <c r="C84" s="9" t="s">
        <v>67</v>
      </c>
      <c r="D84" s="9" t="s">
        <v>245</v>
      </c>
      <c r="E84" s="9" t="s">
        <v>5</v>
      </c>
      <c r="F84" s="9"/>
      <c r="G84" s="114">
        <f>G85+G145</f>
        <v>72288.59622</v>
      </c>
      <c r="H84" s="31" t="e">
        <f>H85+#REF!</f>
        <v>#REF!</v>
      </c>
      <c r="I84" s="31" t="e">
        <f>I85+#REF!</f>
        <v>#REF!</v>
      </c>
      <c r="J84" s="31" t="e">
        <f>J85+#REF!</f>
        <v>#REF!</v>
      </c>
      <c r="K84" s="31" t="e">
        <f>K85+#REF!</f>
        <v>#REF!</v>
      </c>
      <c r="L84" s="31" t="e">
        <f>L85+#REF!</f>
        <v>#REF!</v>
      </c>
      <c r="M84" s="31" t="e">
        <f>M85+#REF!</f>
        <v>#REF!</v>
      </c>
      <c r="N84" s="31" t="e">
        <f>N85+#REF!</f>
        <v>#REF!</v>
      </c>
      <c r="O84" s="31" t="e">
        <f>O85+#REF!</f>
        <v>#REF!</v>
      </c>
      <c r="P84" s="31" t="e">
        <f>P85+#REF!</f>
        <v>#REF!</v>
      </c>
      <c r="Q84" s="31" t="e">
        <f>Q85+#REF!</f>
        <v>#REF!</v>
      </c>
      <c r="R84" s="31" t="e">
        <f>R85+#REF!</f>
        <v>#REF!</v>
      </c>
      <c r="S84" s="31" t="e">
        <f>S85+#REF!</f>
        <v>#REF!</v>
      </c>
      <c r="T84" s="31" t="e">
        <f>T85+#REF!</f>
        <v>#REF!</v>
      </c>
      <c r="U84" s="31" t="e">
        <f>U85+#REF!</f>
        <v>#REF!</v>
      </c>
      <c r="V84" s="31" t="e">
        <f>V85+#REF!</f>
        <v>#REF!</v>
      </c>
      <c r="W84" s="31" t="e">
        <f>W85+#REF!</f>
        <v>#REF!</v>
      </c>
      <c r="X84" s="58" t="e">
        <f>X85+#REF!</f>
        <v>#REF!</v>
      </c>
      <c r="Y84" s="52" t="e">
        <f t="shared" si="11"/>
        <v>#REF!</v>
      </c>
      <c r="Z84" s="114">
        <f>Z85+Z145</f>
        <v>13590.747000000001</v>
      </c>
      <c r="AA84" s="140">
        <f t="shared" si="12"/>
        <v>18.800679098316568</v>
      </c>
    </row>
    <row r="85" spans="1:27" ht="32.25" outlineLevel="4" thickBot="1">
      <c r="A85" s="91" t="s">
        <v>131</v>
      </c>
      <c r="B85" s="19">
        <v>951</v>
      </c>
      <c r="C85" s="9" t="s">
        <v>67</v>
      </c>
      <c r="D85" s="9" t="s">
        <v>246</v>
      </c>
      <c r="E85" s="9" t="s">
        <v>5</v>
      </c>
      <c r="F85" s="9"/>
      <c r="G85" s="114">
        <f>G86</f>
        <v>65560.59622</v>
      </c>
      <c r="H85" s="32">
        <f aca="true" t="shared" si="14" ref="H85:X85">H86</f>
        <v>0</v>
      </c>
      <c r="I85" s="32">
        <f t="shared" si="14"/>
        <v>0</v>
      </c>
      <c r="J85" s="32">
        <f t="shared" si="14"/>
        <v>0</v>
      </c>
      <c r="K85" s="32">
        <f t="shared" si="14"/>
        <v>0</v>
      </c>
      <c r="L85" s="32">
        <f t="shared" si="14"/>
        <v>0</v>
      </c>
      <c r="M85" s="32">
        <f t="shared" si="14"/>
        <v>0</v>
      </c>
      <c r="N85" s="32">
        <f t="shared" si="14"/>
        <v>0</v>
      </c>
      <c r="O85" s="32">
        <f t="shared" si="14"/>
        <v>0</v>
      </c>
      <c r="P85" s="32">
        <f t="shared" si="14"/>
        <v>0</v>
      </c>
      <c r="Q85" s="32">
        <f t="shared" si="14"/>
        <v>0</v>
      </c>
      <c r="R85" s="32">
        <f t="shared" si="14"/>
        <v>0</v>
      </c>
      <c r="S85" s="32">
        <f t="shared" si="14"/>
        <v>0</v>
      </c>
      <c r="T85" s="32">
        <f t="shared" si="14"/>
        <v>0</v>
      </c>
      <c r="U85" s="32">
        <f t="shared" si="14"/>
        <v>0</v>
      </c>
      <c r="V85" s="32">
        <f t="shared" si="14"/>
        <v>0</v>
      </c>
      <c r="W85" s="32">
        <f t="shared" si="14"/>
        <v>0</v>
      </c>
      <c r="X85" s="57">
        <f t="shared" si="14"/>
        <v>950</v>
      </c>
      <c r="Y85" s="52">
        <f t="shared" si="11"/>
        <v>1.4490411234396183</v>
      </c>
      <c r="Z85" s="114">
        <f>Z86</f>
        <v>13508.803000000002</v>
      </c>
      <c r="AA85" s="140">
        <f t="shared" si="12"/>
        <v>20.605064289941566</v>
      </c>
    </row>
    <row r="86" spans="1:27" ht="32.25" outlineLevel="5" thickBot="1">
      <c r="A86" s="91" t="s">
        <v>132</v>
      </c>
      <c r="B86" s="19">
        <v>951</v>
      </c>
      <c r="C86" s="9" t="s">
        <v>67</v>
      </c>
      <c r="D86" s="9" t="s">
        <v>247</v>
      </c>
      <c r="E86" s="9" t="s">
        <v>5</v>
      </c>
      <c r="F86" s="9"/>
      <c r="G86" s="114">
        <f>G87+G94+G105+G101+G119+G126+G133+G116+G139</f>
        <v>65560.59622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0"/>
      <c r="X86" s="54">
        <v>950</v>
      </c>
      <c r="Y86" s="52">
        <f t="shared" si="11"/>
        <v>1.4490411234396183</v>
      </c>
      <c r="Z86" s="114">
        <f>Z87+Z94+Z105+Z101+Z119+Z126+Z133+Z116+Z139</f>
        <v>13508.803000000002</v>
      </c>
      <c r="AA86" s="140">
        <f t="shared" si="12"/>
        <v>20.605064289941566</v>
      </c>
    </row>
    <row r="87" spans="1:27" ht="18.75" customHeight="1" outlineLevel="5" thickBot="1">
      <c r="A87" s="75" t="s">
        <v>30</v>
      </c>
      <c r="B87" s="71">
        <v>951</v>
      </c>
      <c r="C87" s="72" t="s">
        <v>67</v>
      </c>
      <c r="D87" s="72" t="s">
        <v>255</v>
      </c>
      <c r="E87" s="72" t="s">
        <v>5</v>
      </c>
      <c r="F87" s="72"/>
      <c r="G87" s="116">
        <f>G88+G92</f>
        <v>2651.06</v>
      </c>
      <c r="H87" s="48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60"/>
      <c r="Y87" s="52"/>
      <c r="Z87" s="116">
        <f>Z88+Z92</f>
        <v>395.191</v>
      </c>
      <c r="AA87" s="140">
        <f t="shared" si="12"/>
        <v>14.906905162463316</v>
      </c>
    </row>
    <row r="88" spans="1:27" ht="32.25" outlineLevel="5" thickBot="1">
      <c r="A88" s="5" t="s">
        <v>90</v>
      </c>
      <c r="B88" s="21">
        <v>951</v>
      </c>
      <c r="C88" s="6" t="s">
        <v>67</v>
      </c>
      <c r="D88" s="6" t="s">
        <v>255</v>
      </c>
      <c r="E88" s="6" t="s">
        <v>87</v>
      </c>
      <c r="F88" s="6"/>
      <c r="G88" s="118">
        <f>G89+G90+G91</f>
        <v>1560.7749999999999</v>
      </c>
      <c r="H88" s="48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60"/>
      <c r="Y88" s="52"/>
      <c r="Z88" s="118">
        <f>Z89+Z90+Z91</f>
        <v>370.626</v>
      </c>
      <c r="AA88" s="140">
        <f t="shared" si="12"/>
        <v>23.746279893001876</v>
      </c>
    </row>
    <row r="89" spans="1:29" ht="19.5" customHeight="1" outlineLevel="5" thickBot="1">
      <c r="A89" s="69" t="s">
        <v>242</v>
      </c>
      <c r="B89" s="73">
        <v>951</v>
      </c>
      <c r="C89" s="74" t="s">
        <v>67</v>
      </c>
      <c r="D89" s="74" t="s">
        <v>255</v>
      </c>
      <c r="E89" s="74" t="s">
        <v>88</v>
      </c>
      <c r="F89" s="74"/>
      <c r="G89" s="115">
        <v>1201.071</v>
      </c>
      <c r="H89" s="48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60"/>
      <c r="Y89" s="52"/>
      <c r="Z89" s="115">
        <v>284.659</v>
      </c>
      <c r="AA89" s="140">
        <f t="shared" si="12"/>
        <v>23.700430698934536</v>
      </c>
      <c r="AC89" s="240"/>
    </row>
    <row r="90" spans="1:29" ht="30.75" customHeight="1" outlineLevel="5" thickBot="1">
      <c r="A90" s="69" t="s">
        <v>244</v>
      </c>
      <c r="B90" s="73">
        <v>951</v>
      </c>
      <c r="C90" s="74" t="s">
        <v>67</v>
      </c>
      <c r="D90" s="74" t="s">
        <v>255</v>
      </c>
      <c r="E90" s="74" t="s">
        <v>89</v>
      </c>
      <c r="F90" s="74"/>
      <c r="G90" s="115">
        <v>0</v>
      </c>
      <c r="H90" s="48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60"/>
      <c r="Y90" s="52"/>
      <c r="Z90" s="115">
        <v>0</v>
      </c>
      <c r="AA90" s="140">
        <v>0</v>
      </c>
      <c r="AC90" s="240"/>
    </row>
    <row r="91" spans="1:29" ht="48" outlineLevel="5" thickBot="1">
      <c r="A91" s="69" t="s">
        <v>237</v>
      </c>
      <c r="B91" s="73">
        <v>951</v>
      </c>
      <c r="C91" s="74" t="s">
        <v>67</v>
      </c>
      <c r="D91" s="74" t="s">
        <v>255</v>
      </c>
      <c r="E91" s="74" t="s">
        <v>238</v>
      </c>
      <c r="F91" s="74"/>
      <c r="G91" s="115">
        <v>359.704</v>
      </c>
      <c r="H91" s="48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60"/>
      <c r="Y91" s="52"/>
      <c r="Z91" s="115">
        <v>85.967</v>
      </c>
      <c r="AA91" s="140">
        <f t="shared" si="12"/>
        <v>23.899372817650068</v>
      </c>
      <c r="AC91" s="240"/>
    </row>
    <row r="92" spans="1:29" ht="21.75" customHeight="1" outlineLevel="6" thickBot="1">
      <c r="A92" s="5" t="s">
        <v>96</v>
      </c>
      <c r="B92" s="21">
        <v>951</v>
      </c>
      <c r="C92" s="6" t="s">
        <v>67</v>
      </c>
      <c r="D92" s="6" t="s">
        <v>255</v>
      </c>
      <c r="E92" s="6" t="s">
        <v>91</v>
      </c>
      <c r="F92" s="6"/>
      <c r="G92" s="118">
        <f>G93</f>
        <v>1090.285</v>
      </c>
      <c r="H92" s="31">
        <f aca="true" t="shared" si="15" ref="H92:P92">H93</f>
        <v>0</v>
      </c>
      <c r="I92" s="31">
        <f t="shared" si="15"/>
        <v>0</v>
      </c>
      <c r="J92" s="31">
        <f t="shared" si="15"/>
        <v>0</v>
      </c>
      <c r="K92" s="31">
        <f t="shared" si="15"/>
        <v>0</v>
      </c>
      <c r="L92" s="31">
        <f t="shared" si="15"/>
        <v>0</v>
      </c>
      <c r="M92" s="31">
        <f t="shared" si="15"/>
        <v>0</v>
      </c>
      <c r="N92" s="31">
        <f t="shared" si="15"/>
        <v>0</v>
      </c>
      <c r="O92" s="31">
        <f t="shared" si="15"/>
        <v>0</v>
      </c>
      <c r="P92" s="31">
        <f t="shared" si="15"/>
        <v>0</v>
      </c>
      <c r="Q92" s="31">
        <f aca="true" t="shared" si="16" ref="Q92:W92">Q93</f>
        <v>0</v>
      </c>
      <c r="R92" s="31">
        <f t="shared" si="16"/>
        <v>0</v>
      </c>
      <c r="S92" s="31">
        <f t="shared" si="16"/>
        <v>0</v>
      </c>
      <c r="T92" s="31">
        <f t="shared" si="16"/>
        <v>0</v>
      </c>
      <c r="U92" s="31">
        <f t="shared" si="16"/>
        <v>0</v>
      </c>
      <c r="V92" s="31">
        <f t="shared" si="16"/>
        <v>0</v>
      </c>
      <c r="W92" s="31">
        <f t="shared" si="16"/>
        <v>0</v>
      </c>
      <c r="X92" s="56">
        <f>X93</f>
        <v>9539.0701</v>
      </c>
      <c r="Y92" s="52">
        <f>X92/G92*100</f>
        <v>874.9152836185035</v>
      </c>
      <c r="Z92" s="118">
        <f>Z93</f>
        <v>24.565</v>
      </c>
      <c r="AA92" s="140">
        <f t="shared" si="12"/>
        <v>2.2530806165360433</v>
      </c>
      <c r="AC92" s="240"/>
    </row>
    <row r="93" spans="1:29" ht="32.25" outlineLevel="4" thickBot="1">
      <c r="A93" s="69" t="s">
        <v>97</v>
      </c>
      <c r="B93" s="73">
        <v>951</v>
      </c>
      <c r="C93" s="74" t="s">
        <v>67</v>
      </c>
      <c r="D93" s="74" t="s">
        <v>255</v>
      </c>
      <c r="E93" s="74" t="s">
        <v>92</v>
      </c>
      <c r="F93" s="74"/>
      <c r="G93" s="115">
        <v>1090.285</v>
      </c>
      <c r="H93" s="32">
        <f aca="true" t="shared" si="17" ref="H93:X93">H94</f>
        <v>0</v>
      </c>
      <c r="I93" s="32">
        <f t="shared" si="17"/>
        <v>0</v>
      </c>
      <c r="J93" s="32">
        <f t="shared" si="17"/>
        <v>0</v>
      </c>
      <c r="K93" s="32">
        <f t="shared" si="17"/>
        <v>0</v>
      </c>
      <c r="L93" s="32">
        <f t="shared" si="17"/>
        <v>0</v>
      </c>
      <c r="M93" s="32">
        <f t="shared" si="17"/>
        <v>0</v>
      </c>
      <c r="N93" s="32">
        <f t="shared" si="17"/>
        <v>0</v>
      </c>
      <c r="O93" s="32">
        <f t="shared" si="17"/>
        <v>0</v>
      </c>
      <c r="P93" s="32">
        <f t="shared" si="17"/>
        <v>0</v>
      </c>
      <c r="Q93" s="32">
        <f t="shared" si="17"/>
        <v>0</v>
      </c>
      <c r="R93" s="32">
        <f t="shared" si="17"/>
        <v>0</v>
      </c>
      <c r="S93" s="32">
        <f t="shared" si="17"/>
        <v>0</v>
      </c>
      <c r="T93" s="32">
        <f t="shared" si="17"/>
        <v>0</v>
      </c>
      <c r="U93" s="32">
        <f t="shared" si="17"/>
        <v>0</v>
      </c>
      <c r="V93" s="32">
        <f t="shared" si="17"/>
        <v>0</v>
      </c>
      <c r="W93" s="32">
        <f t="shared" si="17"/>
        <v>0</v>
      </c>
      <c r="X93" s="53">
        <f t="shared" si="17"/>
        <v>9539.0701</v>
      </c>
      <c r="Y93" s="52">
        <f>X93/G93*100</f>
        <v>874.9152836185035</v>
      </c>
      <c r="Z93" s="115">
        <v>24.565</v>
      </c>
      <c r="AA93" s="140">
        <f t="shared" si="12"/>
        <v>2.2530806165360433</v>
      </c>
      <c r="AC93" s="240"/>
    </row>
    <row r="94" spans="1:27" ht="48" outlineLevel="5" thickBot="1">
      <c r="A94" s="92" t="s">
        <v>195</v>
      </c>
      <c r="B94" s="71">
        <v>951</v>
      </c>
      <c r="C94" s="72" t="s">
        <v>67</v>
      </c>
      <c r="D94" s="72" t="s">
        <v>249</v>
      </c>
      <c r="E94" s="72" t="s">
        <v>5</v>
      </c>
      <c r="F94" s="72"/>
      <c r="G94" s="116">
        <f>G95+G99</f>
        <v>23063.6</v>
      </c>
      <c r="H94" s="26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40"/>
      <c r="X94" s="54">
        <v>9539.0701</v>
      </c>
      <c r="Y94" s="52">
        <f>X94/G94*100</f>
        <v>41.35984885273765</v>
      </c>
      <c r="Z94" s="116">
        <f>Z95+Z99</f>
        <v>4820.813</v>
      </c>
      <c r="AA94" s="140">
        <f t="shared" si="12"/>
        <v>20.902257236511215</v>
      </c>
    </row>
    <row r="95" spans="1:27" ht="32.25" outlineLevel="5" thickBot="1">
      <c r="A95" s="5" t="s">
        <v>90</v>
      </c>
      <c r="B95" s="21">
        <v>951</v>
      </c>
      <c r="C95" s="6" t="s">
        <v>67</v>
      </c>
      <c r="D95" s="6" t="s">
        <v>249</v>
      </c>
      <c r="E95" s="6" t="s">
        <v>87</v>
      </c>
      <c r="F95" s="6"/>
      <c r="G95" s="118">
        <f>G96+G97+G98</f>
        <v>22951.3</v>
      </c>
      <c r="H95" s="48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60"/>
      <c r="Y95" s="52"/>
      <c r="Z95" s="118">
        <f>Z96+Z97+Z98</f>
        <v>4820.813</v>
      </c>
      <c r="AA95" s="140">
        <f t="shared" si="12"/>
        <v>21.004531333737088</v>
      </c>
    </row>
    <row r="96" spans="1:29" ht="21.75" customHeight="1" outlineLevel="5" thickBot="1">
      <c r="A96" s="69" t="s">
        <v>242</v>
      </c>
      <c r="B96" s="73">
        <v>951</v>
      </c>
      <c r="C96" s="74" t="s">
        <v>67</v>
      </c>
      <c r="D96" s="74" t="s">
        <v>249</v>
      </c>
      <c r="E96" s="74" t="s">
        <v>88</v>
      </c>
      <c r="F96" s="74"/>
      <c r="G96" s="115">
        <v>17633.3</v>
      </c>
      <c r="H96" s="48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60"/>
      <c r="Y96" s="52"/>
      <c r="Z96" s="115">
        <v>4042.285</v>
      </c>
      <c r="AA96" s="140">
        <f t="shared" si="12"/>
        <v>22.924154866077252</v>
      </c>
      <c r="AC96" s="240"/>
    </row>
    <row r="97" spans="1:29" ht="35.25" customHeight="1" outlineLevel="5" thickBot="1">
      <c r="A97" s="69" t="s">
        <v>244</v>
      </c>
      <c r="B97" s="73">
        <v>951</v>
      </c>
      <c r="C97" s="74" t="s">
        <v>67</v>
      </c>
      <c r="D97" s="74" t="s">
        <v>249</v>
      </c>
      <c r="E97" s="74" t="s">
        <v>89</v>
      </c>
      <c r="F97" s="74"/>
      <c r="G97" s="115">
        <v>2</v>
      </c>
      <c r="H97" s="182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7"/>
      <c r="Y97" s="174"/>
      <c r="Z97" s="115">
        <v>0</v>
      </c>
      <c r="AA97" s="140">
        <f t="shared" si="12"/>
        <v>0</v>
      </c>
      <c r="AC97" s="240"/>
    </row>
    <row r="98" spans="1:29" ht="48" outlineLevel="5" thickBot="1">
      <c r="A98" s="69" t="s">
        <v>237</v>
      </c>
      <c r="B98" s="73">
        <v>951</v>
      </c>
      <c r="C98" s="74" t="s">
        <v>67</v>
      </c>
      <c r="D98" s="74" t="s">
        <v>249</v>
      </c>
      <c r="E98" s="74" t="s">
        <v>238</v>
      </c>
      <c r="F98" s="74"/>
      <c r="G98" s="115">
        <v>5316</v>
      </c>
      <c r="H98" s="182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7"/>
      <c r="Y98" s="174"/>
      <c r="Z98" s="115">
        <v>778.528</v>
      </c>
      <c r="AA98" s="140">
        <f t="shared" si="12"/>
        <v>14.644996237772762</v>
      </c>
      <c r="AC98" s="240"/>
    </row>
    <row r="99" spans="1:29" ht="16.5" customHeight="1" outlineLevel="5" thickBot="1">
      <c r="A99" s="5" t="s">
        <v>96</v>
      </c>
      <c r="B99" s="21">
        <v>951</v>
      </c>
      <c r="C99" s="6" t="s">
        <v>67</v>
      </c>
      <c r="D99" s="6" t="s">
        <v>249</v>
      </c>
      <c r="E99" s="6" t="s">
        <v>91</v>
      </c>
      <c r="F99" s="6"/>
      <c r="G99" s="118">
        <f>G100</f>
        <v>112.3</v>
      </c>
      <c r="H99" s="182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7"/>
      <c r="Y99" s="174"/>
      <c r="Z99" s="118">
        <f>Z100</f>
        <v>0</v>
      </c>
      <c r="AA99" s="140">
        <f t="shared" si="12"/>
        <v>0</v>
      </c>
      <c r="AC99" s="240"/>
    </row>
    <row r="100" spans="1:29" ht="32.25" outlineLevel="6" thickBot="1">
      <c r="A100" s="69" t="s">
        <v>97</v>
      </c>
      <c r="B100" s="73">
        <v>951</v>
      </c>
      <c r="C100" s="74" t="s">
        <v>67</v>
      </c>
      <c r="D100" s="74" t="s">
        <v>249</v>
      </c>
      <c r="E100" s="74" t="s">
        <v>92</v>
      </c>
      <c r="F100" s="74"/>
      <c r="G100" s="115">
        <v>112.3</v>
      </c>
      <c r="H100" s="180" t="e">
        <f>#REF!</f>
        <v>#REF!</v>
      </c>
      <c r="I100" s="180" t="e">
        <f>#REF!</f>
        <v>#REF!</v>
      </c>
      <c r="J100" s="180" t="e">
        <f>#REF!</f>
        <v>#REF!</v>
      </c>
      <c r="K100" s="180" t="e">
        <f>#REF!</f>
        <v>#REF!</v>
      </c>
      <c r="L100" s="180" t="e">
        <f>#REF!</f>
        <v>#REF!</v>
      </c>
      <c r="M100" s="180" t="e">
        <f>#REF!</f>
        <v>#REF!</v>
      </c>
      <c r="N100" s="180" t="e">
        <f>#REF!</f>
        <v>#REF!</v>
      </c>
      <c r="O100" s="180" t="e">
        <f>#REF!</f>
        <v>#REF!</v>
      </c>
      <c r="P100" s="180" t="e">
        <f>#REF!</f>
        <v>#REF!</v>
      </c>
      <c r="Q100" s="180" t="e">
        <f>#REF!</f>
        <v>#REF!</v>
      </c>
      <c r="R100" s="180" t="e">
        <f>#REF!</f>
        <v>#REF!</v>
      </c>
      <c r="S100" s="180" t="e">
        <f>#REF!</f>
        <v>#REF!</v>
      </c>
      <c r="T100" s="180" t="e">
        <f>#REF!</f>
        <v>#REF!</v>
      </c>
      <c r="U100" s="180" t="e">
        <f>#REF!</f>
        <v>#REF!</v>
      </c>
      <c r="V100" s="180" t="e">
        <f>#REF!</f>
        <v>#REF!</v>
      </c>
      <c r="W100" s="180" t="e">
        <f>#REF!</f>
        <v>#REF!</v>
      </c>
      <c r="X100" s="191" t="e">
        <f>#REF!</f>
        <v>#REF!</v>
      </c>
      <c r="Y100" s="174" t="e">
        <f>X100/G100*100</f>
        <v>#REF!</v>
      </c>
      <c r="Z100" s="115">
        <v>0</v>
      </c>
      <c r="AA100" s="140">
        <f t="shared" si="12"/>
        <v>0</v>
      </c>
      <c r="AC100" s="240"/>
    </row>
    <row r="101" spans="1:29" ht="19.5" customHeight="1" outlineLevel="6" thickBot="1">
      <c r="A101" s="75" t="s">
        <v>136</v>
      </c>
      <c r="B101" s="71">
        <v>951</v>
      </c>
      <c r="C101" s="72" t="s">
        <v>67</v>
      </c>
      <c r="D101" s="72" t="s">
        <v>251</v>
      </c>
      <c r="E101" s="72" t="s">
        <v>5</v>
      </c>
      <c r="F101" s="72"/>
      <c r="G101" s="116">
        <f>G102+G103+G104</f>
        <v>5.922</v>
      </c>
      <c r="H101" s="31" t="e">
        <f>#REF!+H102</f>
        <v>#REF!</v>
      </c>
      <c r="I101" s="31" t="e">
        <f>#REF!+I102</f>
        <v>#REF!</v>
      </c>
      <c r="J101" s="31" t="e">
        <f>#REF!+J102</f>
        <v>#REF!</v>
      </c>
      <c r="K101" s="31" t="e">
        <f>#REF!+K102</f>
        <v>#REF!</v>
      </c>
      <c r="L101" s="31" t="e">
        <f>#REF!+L102</f>
        <v>#REF!</v>
      </c>
      <c r="M101" s="31" t="e">
        <f>#REF!+M102</f>
        <v>#REF!</v>
      </c>
      <c r="N101" s="31" t="e">
        <f>#REF!+N102</f>
        <v>#REF!</v>
      </c>
      <c r="O101" s="31" t="e">
        <f>#REF!+O102</f>
        <v>#REF!</v>
      </c>
      <c r="P101" s="31" t="e">
        <f>#REF!+P102</f>
        <v>#REF!</v>
      </c>
      <c r="Q101" s="31" t="e">
        <f>#REF!+Q102</f>
        <v>#REF!</v>
      </c>
      <c r="R101" s="31" t="e">
        <f>#REF!+R102</f>
        <v>#REF!</v>
      </c>
      <c r="S101" s="31" t="e">
        <f>#REF!+S102</f>
        <v>#REF!</v>
      </c>
      <c r="T101" s="31" t="e">
        <f>#REF!+T102</f>
        <v>#REF!</v>
      </c>
      <c r="U101" s="31" t="e">
        <f>#REF!+U102</f>
        <v>#REF!</v>
      </c>
      <c r="V101" s="31" t="e">
        <f>#REF!+V102</f>
        <v>#REF!</v>
      </c>
      <c r="W101" s="31" t="e">
        <f>#REF!+W102</f>
        <v>#REF!</v>
      </c>
      <c r="X101" s="58" t="e">
        <f>#REF!+X102</f>
        <v>#REF!</v>
      </c>
      <c r="Y101" s="52" t="e">
        <f>X101/G101*100</f>
        <v>#REF!</v>
      </c>
      <c r="Z101" s="116">
        <f>Z102+Z103+Z104</f>
        <v>5.922</v>
      </c>
      <c r="AA101" s="140">
        <f t="shared" si="12"/>
        <v>100</v>
      </c>
      <c r="AC101" s="240"/>
    </row>
    <row r="102" spans="1:29" ht="16.5" customHeight="1" outlineLevel="4" thickBot="1">
      <c r="A102" s="125" t="s">
        <v>106</v>
      </c>
      <c r="B102" s="141">
        <v>951</v>
      </c>
      <c r="C102" s="126" t="s">
        <v>67</v>
      </c>
      <c r="D102" s="126" t="s">
        <v>251</v>
      </c>
      <c r="E102" s="126" t="s">
        <v>212</v>
      </c>
      <c r="F102" s="126"/>
      <c r="G102" s="127">
        <v>5.922</v>
      </c>
      <c r="H102" s="142">
        <f aca="true" t="shared" si="18" ref="H102:W102">H108</f>
        <v>0</v>
      </c>
      <c r="I102" s="142">
        <f t="shared" si="18"/>
        <v>0</v>
      </c>
      <c r="J102" s="142">
        <f t="shared" si="18"/>
        <v>0</v>
      </c>
      <c r="K102" s="142">
        <f t="shared" si="18"/>
        <v>0</v>
      </c>
      <c r="L102" s="142">
        <f t="shared" si="18"/>
        <v>0</v>
      </c>
      <c r="M102" s="142">
        <f t="shared" si="18"/>
        <v>0</v>
      </c>
      <c r="N102" s="142">
        <f t="shared" si="18"/>
        <v>0</v>
      </c>
      <c r="O102" s="142">
        <f t="shared" si="18"/>
        <v>0</v>
      </c>
      <c r="P102" s="142">
        <f t="shared" si="18"/>
        <v>0</v>
      </c>
      <c r="Q102" s="142">
        <f t="shared" si="18"/>
        <v>0</v>
      </c>
      <c r="R102" s="142">
        <f t="shared" si="18"/>
        <v>0</v>
      </c>
      <c r="S102" s="142">
        <f t="shared" si="18"/>
        <v>0</v>
      </c>
      <c r="T102" s="142">
        <f t="shared" si="18"/>
        <v>0</v>
      </c>
      <c r="U102" s="142">
        <f t="shared" si="18"/>
        <v>0</v>
      </c>
      <c r="V102" s="142">
        <f t="shared" si="18"/>
        <v>0</v>
      </c>
      <c r="W102" s="142">
        <f t="shared" si="18"/>
        <v>0</v>
      </c>
      <c r="X102" s="143">
        <f>X108</f>
        <v>1067.9833</v>
      </c>
      <c r="Y102" s="144">
        <f>X102/G102*100</f>
        <v>18034.165822357314</v>
      </c>
      <c r="Z102" s="127">
        <v>5.922</v>
      </c>
      <c r="AA102" s="140">
        <f t="shared" si="12"/>
        <v>100</v>
      </c>
      <c r="AC102" s="240"/>
    </row>
    <row r="103" spans="1:27" ht="16.5" customHeight="1" outlineLevel="4" thickBot="1">
      <c r="A103" s="125" t="s">
        <v>100</v>
      </c>
      <c r="B103" s="141">
        <v>951</v>
      </c>
      <c r="C103" s="126" t="s">
        <v>67</v>
      </c>
      <c r="D103" s="126" t="s">
        <v>251</v>
      </c>
      <c r="E103" s="126" t="s">
        <v>95</v>
      </c>
      <c r="F103" s="126"/>
      <c r="G103" s="127">
        <v>0</v>
      </c>
      <c r="H103" s="145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7"/>
      <c r="Y103" s="144"/>
      <c r="Z103" s="127">
        <v>0</v>
      </c>
      <c r="AA103" s="140">
        <v>0</v>
      </c>
    </row>
    <row r="104" spans="1:27" ht="16.5" customHeight="1" outlineLevel="4" thickBot="1">
      <c r="A104" s="125" t="s">
        <v>335</v>
      </c>
      <c r="B104" s="141">
        <v>951</v>
      </c>
      <c r="C104" s="126" t="s">
        <v>67</v>
      </c>
      <c r="D104" s="126" t="s">
        <v>251</v>
      </c>
      <c r="E104" s="126" t="s">
        <v>336</v>
      </c>
      <c r="F104" s="126"/>
      <c r="G104" s="127">
        <v>0</v>
      </c>
      <c r="H104" s="145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7"/>
      <c r="Y104" s="144"/>
      <c r="Z104" s="127">
        <v>0</v>
      </c>
      <c r="AA104" s="140">
        <v>0</v>
      </c>
    </row>
    <row r="105" spans="1:27" ht="33.75" customHeight="1" outlineLevel="4" thickBot="1">
      <c r="A105" s="75" t="s">
        <v>137</v>
      </c>
      <c r="B105" s="71">
        <v>951</v>
      </c>
      <c r="C105" s="72" t="s">
        <v>67</v>
      </c>
      <c r="D105" s="72" t="s">
        <v>256</v>
      </c>
      <c r="E105" s="72" t="s">
        <v>5</v>
      </c>
      <c r="F105" s="72"/>
      <c r="G105" s="116">
        <f>G106+G110+G112</f>
        <v>34591.4996</v>
      </c>
      <c r="H105" s="48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66"/>
      <c r="Y105" s="52"/>
      <c r="Z105" s="116">
        <f>Z106+Z110+Z112</f>
        <v>7393.934</v>
      </c>
      <c r="AA105" s="140">
        <f t="shared" si="12"/>
        <v>21.375002776693727</v>
      </c>
    </row>
    <row r="106" spans="1:27" ht="15.75" customHeight="1" outlineLevel="4" thickBot="1">
      <c r="A106" s="5" t="s">
        <v>108</v>
      </c>
      <c r="B106" s="21">
        <v>951</v>
      </c>
      <c r="C106" s="6" t="s">
        <v>67</v>
      </c>
      <c r="D106" s="6" t="s">
        <v>256</v>
      </c>
      <c r="E106" s="6" t="s">
        <v>107</v>
      </c>
      <c r="F106" s="6"/>
      <c r="G106" s="118">
        <f>G107+G108+G109</f>
        <v>20247</v>
      </c>
      <c r="H106" s="182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2"/>
      <c r="Y106" s="174"/>
      <c r="Z106" s="118">
        <f>Z107+Z108+Z109</f>
        <v>4021.82</v>
      </c>
      <c r="AA106" s="140">
        <f t="shared" si="12"/>
        <v>19.863782288734132</v>
      </c>
    </row>
    <row r="107" spans="1:29" ht="15.75" customHeight="1" outlineLevel="4" thickBot="1">
      <c r="A107" s="69" t="s">
        <v>241</v>
      </c>
      <c r="B107" s="73">
        <v>951</v>
      </c>
      <c r="C107" s="74" t="s">
        <v>67</v>
      </c>
      <c r="D107" s="74" t="s">
        <v>256</v>
      </c>
      <c r="E107" s="74" t="s">
        <v>109</v>
      </c>
      <c r="F107" s="74"/>
      <c r="G107" s="115">
        <v>15550</v>
      </c>
      <c r="H107" s="182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2"/>
      <c r="Y107" s="174"/>
      <c r="Z107" s="115">
        <v>3351.534</v>
      </c>
      <c r="AA107" s="140">
        <f t="shared" si="12"/>
        <v>21.553273311897104</v>
      </c>
      <c r="AC107" s="240"/>
    </row>
    <row r="108" spans="1:29" ht="32.25" outlineLevel="5" thickBot="1">
      <c r="A108" s="69" t="s">
        <v>243</v>
      </c>
      <c r="B108" s="73">
        <v>951</v>
      </c>
      <c r="C108" s="74" t="s">
        <v>67</v>
      </c>
      <c r="D108" s="74" t="s">
        <v>256</v>
      </c>
      <c r="E108" s="74" t="s">
        <v>110</v>
      </c>
      <c r="F108" s="74"/>
      <c r="G108" s="115">
        <v>10</v>
      </c>
      <c r="H108" s="185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83"/>
      <c r="X108" s="186">
        <v>1067.9833</v>
      </c>
      <c r="Y108" s="174">
        <f>X108/G105*100</f>
        <v>3.0874154412201316</v>
      </c>
      <c r="Z108" s="115">
        <v>0</v>
      </c>
      <c r="AA108" s="140">
        <f t="shared" si="12"/>
        <v>0</v>
      </c>
      <c r="AC108" s="240"/>
    </row>
    <row r="109" spans="1:29" ht="18.75" customHeight="1" outlineLevel="6" thickBot="1">
      <c r="A109" s="69" t="s">
        <v>239</v>
      </c>
      <c r="B109" s="73">
        <v>951</v>
      </c>
      <c r="C109" s="74" t="s">
        <v>67</v>
      </c>
      <c r="D109" s="74" t="s">
        <v>256</v>
      </c>
      <c r="E109" s="74" t="s">
        <v>240</v>
      </c>
      <c r="F109" s="74"/>
      <c r="G109" s="115">
        <v>4687</v>
      </c>
      <c r="H109" s="180" t="e">
        <f aca="true" t="shared" si="19" ref="H109:W109">H110</f>
        <v>#REF!</v>
      </c>
      <c r="I109" s="180" t="e">
        <f t="shared" si="19"/>
        <v>#REF!</v>
      </c>
      <c r="J109" s="180" t="e">
        <f t="shared" si="19"/>
        <v>#REF!</v>
      </c>
      <c r="K109" s="180" t="e">
        <f t="shared" si="19"/>
        <v>#REF!</v>
      </c>
      <c r="L109" s="180" t="e">
        <f t="shared" si="19"/>
        <v>#REF!</v>
      </c>
      <c r="M109" s="180" t="e">
        <f t="shared" si="19"/>
        <v>#REF!</v>
      </c>
      <c r="N109" s="180" t="e">
        <f t="shared" si="19"/>
        <v>#REF!</v>
      </c>
      <c r="O109" s="180" t="e">
        <f t="shared" si="19"/>
        <v>#REF!</v>
      </c>
      <c r="P109" s="180" t="e">
        <f t="shared" si="19"/>
        <v>#REF!</v>
      </c>
      <c r="Q109" s="180" t="e">
        <f t="shared" si="19"/>
        <v>#REF!</v>
      </c>
      <c r="R109" s="180" t="e">
        <f t="shared" si="19"/>
        <v>#REF!</v>
      </c>
      <c r="S109" s="180" t="e">
        <f t="shared" si="19"/>
        <v>#REF!</v>
      </c>
      <c r="T109" s="180" t="e">
        <f t="shared" si="19"/>
        <v>#REF!</v>
      </c>
      <c r="U109" s="180" t="e">
        <f t="shared" si="19"/>
        <v>#REF!</v>
      </c>
      <c r="V109" s="180" t="e">
        <f t="shared" si="19"/>
        <v>#REF!</v>
      </c>
      <c r="W109" s="180" t="e">
        <f t="shared" si="19"/>
        <v>#REF!</v>
      </c>
      <c r="X109" s="191" t="e">
        <f>X110</f>
        <v>#REF!</v>
      </c>
      <c r="Y109" s="174" t="e">
        <f>X109/G106*100</f>
        <v>#REF!</v>
      </c>
      <c r="Z109" s="115">
        <v>670.286</v>
      </c>
      <c r="AA109" s="140">
        <f t="shared" si="12"/>
        <v>14.300960102410922</v>
      </c>
      <c r="AC109" s="240"/>
    </row>
    <row r="110" spans="1:27" ht="18" customHeight="1" outlineLevel="6" thickBot="1">
      <c r="A110" s="5" t="s">
        <v>96</v>
      </c>
      <c r="B110" s="21">
        <v>951</v>
      </c>
      <c r="C110" s="6" t="s">
        <v>67</v>
      </c>
      <c r="D110" s="6" t="s">
        <v>256</v>
      </c>
      <c r="E110" s="6" t="s">
        <v>91</v>
      </c>
      <c r="F110" s="6"/>
      <c r="G110" s="118">
        <f>G111</f>
        <v>14059.6996</v>
      </c>
      <c r="H110" s="195" t="e">
        <f>#REF!</f>
        <v>#REF!</v>
      </c>
      <c r="I110" s="195" t="e">
        <f>#REF!</f>
        <v>#REF!</v>
      </c>
      <c r="J110" s="195" t="e">
        <f>#REF!</f>
        <v>#REF!</v>
      </c>
      <c r="K110" s="195" t="e">
        <f>#REF!</f>
        <v>#REF!</v>
      </c>
      <c r="L110" s="195" t="e">
        <f>#REF!</f>
        <v>#REF!</v>
      </c>
      <c r="M110" s="195" t="e">
        <f>#REF!</f>
        <v>#REF!</v>
      </c>
      <c r="N110" s="195" t="e">
        <f>#REF!</f>
        <v>#REF!</v>
      </c>
      <c r="O110" s="195" t="e">
        <f>#REF!</f>
        <v>#REF!</v>
      </c>
      <c r="P110" s="195" t="e">
        <f>#REF!</f>
        <v>#REF!</v>
      </c>
      <c r="Q110" s="195" t="e">
        <f>#REF!</f>
        <v>#REF!</v>
      </c>
      <c r="R110" s="195" t="e">
        <f>#REF!</f>
        <v>#REF!</v>
      </c>
      <c r="S110" s="195" t="e">
        <f>#REF!</f>
        <v>#REF!</v>
      </c>
      <c r="T110" s="195" t="e">
        <f>#REF!</f>
        <v>#REF!</v>
      </c>
      <c r="U110" s="195" t="e">
        <f>#REF!</f>
        <v>#REF!</v>
      </c>
      <c r="V110" s="195" t="e">
        <f>#REF!</f>
        <v>#REF!</v>
      </c>
      <c r="W110" s="195" t="e">
        <f>#REF!</f>
        <v>#REF!</v>
      </c>
      <c r="X110" s="195" t="e">
        <f>#REF!</f>
        <v>#REF!</v>
      </c>
      <c r="Y110" s="174" t="e">
        <f>X110/G107*100</f>
        <v>#REF!</v>
      </c>
      <c r="Z110" s="118">
        <f>Z111</f>
        <v>3371.956</v>
      </c>
      <c r="AA110" s="140">
        <f t="shared" si="12"/>
        <v>23.98312976758053</v>
      </c>
    </row>
    <row r="111" spans="1:29" ht="32.25" outlineLevel="6" thickBot="1">
      <c r="A111" s="69" t="s">
        <v>97</v>
      </c>
      <c r="B111" s="73">
        <v>951</v>
      </c>
      <c r="C111" s="74" t="s">
        <v>67</v>
      </c>
      <c r="D111" s="74" t="s">
        <v>256</v>
      </c>
      <c r="E111" s="74" t="s">
        <v>92</v>
      </c>
      <c r="F111" s="74"/>
      <c r="G111" s="115">
        <v>14059.6996</v>
      </c>
      <c r="H111" s="196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87"/>
      <c r="Y111" s="174"/>
      <c r="Z111" s="115">
        <v>3371.956</v>
      </c>
      <c r="AA111" s="140">
        <f t="shared" si="12"/>
        <v>23.98312976758053</v>
      </c>
      <c r="AC111" s="240"/>
    </row>
    <row r="112" spans="1:29" ht="16.5" outlineLevel="6" thickBot="1">
      <c r="A112" s="5" t="s">
        <v>98</v>
      </c>
      <c r="B112" s="21">
        <v>951</v>
      </c>
      <c r="C112" s="6" t="s">
        <v>67</v>
      </c>
      <c r="D112" s="6" t="s">
        <v>256</v>
      </c>
      <c r="E112" s="6" t="s">
        <v>93</v>
      </c>
      <c r="F112" s="6"/>
      <c r="G112" s="118">
        <f>G113+G114+G115</f>
        <v>284.8</v>
      </c>
      <c r="H112" s="196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87"/>
      <c r="Y112" s="174"/>
      <c r="Z112" s="118">
        <f>Z113+Z114+Z115</f>
        <v>0.158</v>
      </c>
      <c r="AA112" s="140">
        <f t="shared" si="12"/>
        <v>0.05547752808988764</v>
      </c>
      <c r="AC112" s="240"/>
    </row>
    <row r="113" spans="1:29" ht="17.25" customHeight="1" outlineLevel="6" thickBot="1">
      <c r="A113" s="69" t="s">
        <v>99</v>
      </c>
      <c r="B113" s="73">
        <v>951</v>
      </c>
      <c r="C113" s="74" t="s">
        <v>67</v>
      </c>
      <c r="D113" s="74" t="s">
        <v>256</v>
      </c>
      <c r="E113" s="74" t="s">
        <v>94</v>
      </c>
      <c r="F113" s="74"/>
      <c r="G113" s="115">
        <v>252</v>
      </c>
      <c r="H113" s="196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87"/>
      <c r="Y113" s="174"/>
      <c r="Z113" s="115">
        <v>0</v>
      </c>
      <c r="AA113" s="140">
        <f t="shared" si="12"/>
        <v>0</v>
      </c>
      <c r="AC113" s="240"/>
    </row>
    <row r="114" spans="1:29" ht="16.5" outlineLevel="6" thickBot="1">
      <c r="A114" s="69" t="s">
        <v>100</v>
      </c>
      <c r="B114" s="73">
        <v>951</v>
      </c>
      <c r="C114" s="74" t="s">
        <v>67</v>
      </c>
      <c r="D114" s="74" t="s">
        <v>256</v>
      </c>
      <c r="E114" s="74" t="s">
        <v>95</v>
      </c>
      <c r="F114" s="74"/>
      <c r="G114" s="115">
        <v>22.8</v>
      </c>
      <c r="H114" s="196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87"/>
      <c r="Y114" s="174"/>
      <c r="Z114" s="115">
        <v>0</v>
      </c>
      <c r="AA114" s="140">
        <f t="shared" si="12"/>
        <v>0</v>
      </c>
      <c r="AC114" s="240"/>
    </row>
    <row r="115" spans="1:29" ht="16.5" outlineLevel="6" thickBot="1">
      <c r="A115" s="69" t="s">
        <v>335</v>
      </c>
      <c r="B115" s="73">
        <v>951</v>
      </c>
      <c r="C115" s="74" t="s">
        <v>67</v>
      </c>
      <c r="D115" s="74" t="s">
        <v>256</v>
      </c>
      <c r="E115" s="74" t="s">
        <v>95</v>
      </c>
      <c r="F115" s="74"/>
      <c r="G115" s="115">
        <v>10</v>
      </c>
      <c r="H115" s="196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87"/>
      <c r="Y115" s="174"/>
      <c r="Z115" s="115">
        <v>0.158</v>
      </c>
      <c r="AA115" s="140">
        <f t="shared" si="12"/>
        <v>1.58</v>
      </c>
      <c r="AC115" s="240"/>
    </row>
    <row r="116" spans="1:27" ht="32.25" outlineLevel="6" thickBot="1">
      <c r="A116" s="75" t="s">
        <v>154</v>
      </c>
      <c r="B116" s="71">
        <v>951</v>
      </c>
      <c r="C116" s="72" t="s">
        <v>67</v>
      </c>
      <c r="D116" s="72" t="s">
        <v>421</v>
      </c>
      <c r="E116" s="72" t="s">
        <v>5</v>
      </c>
      <c r="F116" s="72"/>
      <c r="G116" s="116">
        <f>G117</f>
        <v>2000</v>
      </c>
      <c r="H116" s="196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87"/>
      <c r="Y116" s="174"/>
      <c r="Z116" s="116">
        <f>Z117</f>
        <v>385.432</v>
      </c>
      <c r="AA116" s="140">
        <f t="shared" si="12"/>
        <v>19.2716</v>
      </c>
    </row>
    <row r="117" spans="1:27" ht="16.5" outlineLevel="6" thickBot="1">
      <c r="A117" s="5" t="s">
        <v>116</v>
      </c>
      <c r="B117" s="21">
        <v>951</v>
      </c>
      <c r="C117" s="6" t="s">
        <v>67</v>
      </c>
      <c r="D117" s="6" t="s">
        <v>421</v>
      </c>
      <c r="E117" s="6" t="s">
        <v>115</v>
      </c>
      <c r="F117" s="6"/>
      <c r="G117" s="118">
        <f>G118</f>
        <v>2000</v>
      </c>
      <c r="H117" s="196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87"/>
      <c r="Y117" s="174"/>
      <c r="Z117" s="118">
        <f>Z118</f>
        <v>385.432</v>
      </c>
      <c r="AA117" s="140">
        <f t="shared" si="12"/>
        <v>19.2716</v>
      </c>
    </row>
    <row r="118" spans="1:29" ht="48" outlineLevel="6" thickBot="1">
      <c r="A118" s="80" t="s">
        <v>197</v>
      </c>
      <c r="B118" s="73">
        <v>951</v>
      </c>
      <c r="C118" s="74" t="s">
        <v>67</v>
      </c>
      <c r="D118" s="74" t="s">
        <v>421</v>
      </c>
      <c r="E118" s="74" t="s">
        <v>85</v>
      </c>
      <c r="F118" s="74"/>
      <c r="G118" s="115">
        <v>2000</v>
      </c>
      <c r="H118" s="196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87"/>
      <c r="Y118" s="174"/>
      <c r="Z118" s="115">
        <v>385.432</v>
      </c>
      <c r="AA118" s="140">
        <f t="shared" si="12"/>
        <v>19.2716</v>
      </c>
      <c r="AC118" s="240"/>
    </row>
    <row r="119" spans="1:27" ht="32.25" outlineLevel="6" thickBot="1">
      <c r="A119" s="93" t="s">
        <v>138</v>
      </c>
      <c r="B119" s="71">
        <v>951</v>
      </c>
      <c r="C119" s="72" t="s">
        <v>67</v>
      </c>
      <c r="D119" s="72" t="s">
        <v>257</v>
      </c>
      <c r="E119" s="72" t="s">
        <v>5</v>
      </c>
      <c r="F119" s="72"/>
      <c r="G119" s="116">
        <f>G120+G124</f>
        <v>1137.906</v>
      </c>
      <c r="H119" s="68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60"/>
      <c r="Y119" s="52"/>
      <c r="Z119" s="116">
        <f>Z120+Z124</f>
        <v>192.23</v>
      </c>
      <c r="AA119" s="140">
        <f t="shared" si="12"/>
        <v>16.893311046782422</v>
      </c>
    </row>
    <row r="120" spans="1:27" ht="32.25" outlineLevel="6" thickBot="1">
      <c r="A120" s="5" t="s">
        <v>90</v>
      </c>
      <c r="B120" s="21">
        <v>951</v>
      </c>
      <c r="C120" s="6" t="s">
        <v>67</v>
      </c>
      <c r="D120" s="6" t="s">
        <v>257</v>
      </c>
      <c r="E120" s="6" t="s">
        <v>87</v>
      </c>
      <c r="F120" s="6"/>
      <c r="G120" s="118">
        <f>G121+G122+G123</f>
        <v>1071.828</v>
      </c>
      <c r="H120" s="68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60"/>
      <c r="Y120" s="52"/>
      <c r="Z120" s="118">
        <f>Z121+Z122+Z123</f>
        <v>188.861</v>
      </c>
      <c r="AA120" s="140">
        <f t="shared" si="12"/>
        <v>17.620457760013732</v>
      </c>
    </row>
    <row r="121" spans="1:29" ht="19.5" customHeight="1" outlineLevel="6" thickBot="1">
      <c r="A121" s="69" t="s">
        <v>242</v>
      </c>
      <c r="B121" s="73">
        <v>951</v>
      </c>
      <c r="C121" s="74" t="s">
        <v>67</v>
      </c>
      <c r="D121" s="74" t="s">
        <v>257</v>
      </c>
      <c r="E121" s="74" t="s">
        <v>88</v>
      </c>
      <c r="F121" s="74"/>
      <c r="G121" s="115">
        <v>825.072</v>
      </c>
      <c r="H121" s="68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60"/>
      <c r="Y121" s="52"/>
      <c r="Z121" s="115">
        <v>145.648</v>
      </c>
      <c r="AA121" s="140">
        <f t="shared" si="12"/>
        <v>17.652762425582253</v>
      </c>
      <c r="AC121" s="240"/>
    </row>
    <row r="122" spans="1:29" ht="31.5" customHeight="1" outlineLevel="6" thickBot="1">
      <c r="A122" s="69" t="s">
        <v>244</v>
      </c>
      <c r="B122" s="73">
        <v>951</v>
      </c>
      <c r="C122" s="74" t="s">
        <v>67</v>
      </c>
      <c r="D122" s="74" t="s">
        <v>257</v>
      </c>
      <c r="E122" s="74" t="s">
        <v>89</v>
      </c>
      <c r="F122" s="74"/>
      <c r="G122" s="115">
        <v>0</v>
      </c>
      <c r="H122" s="68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60"/>
      <c r="Y122" s="52"/>
      <c r="Z122" s="115">
        <v>0</v>
      </c>
      <c r="AA122" s="140">
        <v>0</v>
      </c>
      <c r="AC122" s="240"/>
    </row>
    <row r="123" spans="1:29" ht="48" outlineLevel="6" thickBot="1">
      <c r="A123" s="69" t="s">
        <v>237</v>
      </c>
      <c r="B123" s="73">
        <v>951</v>
      </c>
      <c r="C123" s="74" t="s">
        <v>67</v>
      </c>
      <c r="D123" s="74" t="s">
        <v>257</v>
      </c>
      <c r="E123" s="74" t="s">
        <v>238</v>
      </c>
      <c r="F123" s="74"/>
      <c r="G123" s="115">
        <v>246.756</v>
      </c>
      <c r="H123" s="68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60"/>
      <c r="Y123" s="52"/>
      <c r="Z123" s="115">
        <v>43.213</v>
      </c>
      <c r="AA123" s="140">
        <f t="shared" si="12"/>
        <v>17.512441440127088</v>
      </c>
      <c r="AC123" s="240"/>
    </row>
    <row r="124" spans="1:29" ht="15" customHeight="1" outlineLevel="6" thickBot="1">
      <c r="A124" s="5" t="s">
        <v>96</v>
      </c>
      <c r="B124" s="21">
        <v>951</v>
      </c>
      <c r="C124" s="6" t="s">
        <v>67</v>
      </c>
      <c r="D124" s="6" t="s">
        <v>257</v>
      </c>
      <c r="E124" s="6" t="s">
        <v>91</v>
      </c>
      <c r="F124" s="6"/>
      <c r="G124" s="118">
        <f>G125</f>
        <v>66.078</v>
      </c>
      <c r="H124" s="196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87"/>
      <c r="Y124" s="174"/>
      <c r="Z124" s="118">
        <f>Z125</f>
        <v>3.369</v>
      </c>
      <c r="AA124" s="140">
        <f t="shared" si="12"/>
        <v>5.098519930990648</v>
      </c>
      <c r="AC124" s="240"/>
    </row>
    <row r="125" spans="1:29" ht="32.25" outlineLevel="6" thickBot="1">
      <c r="A125" s="69" t="s">
        <v>97</v>
      </c>
      <c r="B125" s="73">
        <v>951</v>
      </c>
      <c r="C125" s="74" t="s">
        <v>67</v>
      </c>
      <c r="D125" s="74" t="s">
        <v>258</v>
      </c>
      <c r="E125" s="74" t="s">
        <v>92</v>
      </c>
      <c r="F125" s="74"/>
      <c r="G125" s="115">
        <v>66.078</v>
      </c>
      <c r="H125" s="68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60"/>
      <c r="Y125" s="52"/>
      <c r="Z125" s="115">
        <v>3.369</v>
      </c>
      <c r="AA125" s="140">
        <f t="shared" si="12"/>
        <v>5.098519930990648</v>
      </c>
      <c r="AC125" s="240"/>
    </row>
    <row r="126" spans="1:27" ht="32.25" outlineLevel="6" thickBot="1">
      <c r="A126" s="93" t="s">
        <v>139</v>
      </c>
      <c r="B126" s="71">
        <v>951</v>
      </c>
      <c r="C126" s="72" t="s">
        <v>67</v>
      </c>
      <c r="D126" s="72" t="s">
        <v>258</v>
      </c>
      <c r="E126" s="72" t="s">
        <v>5</v>
      </c>
      <c r="F126" s="72"/>
      <c r="G126" s="116">
        <f>G127+G131</f>
        <v>747.1569999999999</v>
      </c>
      <c r="H126" s="68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60"/>
      <c r="Y126" s="52"/>
      <c r="Z126" s="116">
        <f>Z127+Z131</f>
        <v>170.652</v>
      </c>
      <c r="AA126" s="140">
        <f t="shared" si="12"/>
        <v>22.840179507118314</v>
      </c>
    </row>
    <row r="127" spans="1:27" ht="32.25" outlineLevel="6" thickBot="1">
      <c r="A127" s="5" t="s">
        <v>90</v>
      </c>
      <c r="B127" s="21">
        <v>951</v>
      </c>
      <c r="C127" s="6" t="s">
        <v>67</v>
      </c>
      <c r="D127" s="6" t="s">
        <v>258</v>
      </c>
      <c r="E127" s="6" t="s">
        <v>87</v>
      </c>
      <c r="F127" s="6"/>
      <c r="G127" s="118">
        <f>G128+G129+G130</f>
        <v>570.314</v>
      </c>
      <c r="H127" s="68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60"/>
      <c r="Y127" s="52"/>
      <c r="Z127" s="118">
        <f>Z128+Z129+Z130</f>
        <v>121.46799999999999</v>
      </c>
      <c r="AA127" s="140">
        <f t="shared" si="12"/>
        <v>21.29844261231532</v>
      </c>
    </row>
    <row r="128" spans="1:29" ht="18.75" customHeight="1" outlineLevel="6" thickBot="1">
      <c r="A128" s="69" t="s">
        <v>242</v>
      </c>
      <c r="B128" s="73">
        <v>951</v>
      </c>
      <c r="C128" s="74" t="s">
        <v>67</v>
      </c>
      <c r="D128" s="74" t="s">
        <v>258</v>
      </c>
      <c r="E128" s="74" t="s">
        <v>88</v>
      </c>
      <c r="F128" s="74"/>
      <c r="G128" s="115">
        <v>438.957</v>
      </c>
      <c r="H128" s="68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60"/>
      <c r="Y128" s="52"/>
      <c r="Z128" s="115">
        <v>95.297</v>
      </c>
      <c r="AA128" s="140">
        <f t="shared" si="12"/>
        <v>21.70987135414175</v>
      </c>
      <c r="AC128" s="240"/>
    </row>
    <row r="129" spans="1:29" ht="33" customHeight="1" outlineLevel="6" thickBot="1">
      <c r="A129" s="69" t="s">
        <v>244</v>
      </c>
      <c r="B129" s="73">
        <v>951</v>
      </c>
      <c r="C129" s="74" t="s">
        <v>67</v>
      </c>
      <c r="D129" s="74" t="s">
        <v>258</v>
      </c>
      <c r="E129" s="74" t="s">
        <v>89</v>
      </c>
      <c r="F129" s="74"/>
      <c r="G129" s="115">
        <v>0</v>
      </c>
      <c r="H129" s="68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60"/>
      <c r="Y129" s="52"/>
      <c r="Z129" s="115">
        <v>0</v>
      </c>
      <c r="AA129" s="140">
        <v>0</v>
      </c>
      <c r="AC129" s="240"/>
    </row>
    <row r="130" spans="1:29" ht="48" outlineLevel="6" thickBot="1">
      <c r="A130" s="69" t="s">
        <v>237</v>
      </c>
      <c r="B130" s="73">
        <v>951</v>
      </c>
      <c r="C130" s="74" t="s">
        <v>67</v>
      </c>
      <c r="D130" s="74" t="s">
        <v>258</v>
      </c>
      <c r="E130" s="74" t="s">
        <v>238</v>
      </c>
      <c r="F130" s="74"/>
      <c r="G130" s="115">
        <v>131.357</v>
      </c>
      <c r="H130" s="68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60"/>
      <c r="Y130" s="52"/>
      <c r="Z130" s="115">
        <v>26.171</v>
      </c>
      <c r="AA130" s="140">
        <f t="shared" si="12"/>
        <v>19.923567072938635</v>
      </c>
      <c r="AC130" s="240"/>
    </row>
    <row r="131" spans="1:29" ht="18.75" customHeight="1" outlineLevel="6" thickBot="1">
      <c r="A131" s="5" t="s">
        <v>96</v>
      </c>
      <c r="B131" s="21">
        <v>951</v>
      </c>
      <c r="C131" s="6" t="s">
        <v>67</v>
      </c>
      <c r="D131" s="6" t="s">
        <v>258</v>
      </c>
      <c r="E131" s="6" t="s">
        <v>91</v>
      </c>
      <c r="F131" s="6"/>
      <c r="G131" s="118">
        <f>G132</f>
        <v>176.843</v>
      </c>
      <c r="H131" s="68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60"/>
      <c r="Y131" s="52"/>
      <c r="Z131" s="118">
        <f>Z132</f>
        <v>49.184</v>
      </c>
      <c r="AA131" s="140">
        <f t="shared" si="12"/>
        <v>27.812240235689284</v>
      </c>
      <c r="AC131" s="240"/>
    </row>
    <row r="132" spans="1:29" ht="32.25" outlineLevel="6" thickBot="1">
      <c r="A132" s="69" t="s">
        <v>97</v>
      </c>
      <c r="B132" s="73">
        <v>951</v>
      </c>
      <c r="C132" s="74" t="s">
        <v>67</v>
      </c>
      <c r="D132" s="74" t="s">
        <v>258</v>
      </c>
      <c r="E132" s="74" t="s">
        <v>92</v>
      </c>
      <c r="F132" s="74"/>
      <c r="G132" s="115">
        <v>176.843</v>
      </c>
      <c r="H132" s="68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60"/>
      <c r="Y132" s="52"/>
      <c r="Z132" s="115">
        <v>49.184</v>
      </c>
      <c r="AA132" s="140">
        <f t="shared" si="12"/>
        <v>27.812240235689284</v>
      </c>
      <c r="AC132" s="240"/>
    </row>
    <row r="133" spans="1:27" ht="32.25" outlineLevel="6" thickBot="1">
      <c r="A133" s="93" t="s">
        <v>140</v>
      </c>
      <c r="B133" s="71">
        <v>951</v>
      </c>
      <c r="C133" s="72" t="s">
        <v>67</v>
      </c>
      <c r="D133" s="72" t="s">
        <v>259</v>
      </c>
      <c r="E133" s="72" t="s">
        <v>5</v>
      </c>
      <c r="F133" s="72"/>
      <c r="G133" s="116">
        <f>G134+G137</f>
        <v>739.0169999999999</v>
      </c>
      <c r="H133" s="31">
        <f aca="true" t="shared" si="20" ref="H133:W133">H134</f>
        <v>0</v>
      </c>
      <c r="I133" s="31">
        <f t="shared" si="20"/>
        <v>0</v>
      </c>
      <c r="J133" s="31">
        <f t="shared" si="20"/>
        <v>0</v>
      </c>
      <c r="K133" s="31">
        <f t="shared" si="20"/>
        <v>0</v>
      </c>
      <c r="L133" s="31">
        <f t="shared" si="20"/>
        <v>0</v>
      </c>
      <c r="M133" s="31">
        <f t="shared" si="20"/>
        <v>0</v>
      </c>
      <c r="N133" s="31">
        <f t="shared" si="20"/>
        <v>0</v>
      </c>
      <c r="O133" s="31">
        <f t="shared" si="20"/>
        <v>0</v>
      </c>
      <c r="P133" s="31">
        <f t="shared" si="20"/>
        <v>0</v>
      </c>
      <c r="Q133" s="31">
        <f t="shared" si="20"/>
        <v>0</v>
      </c>
      <c r="R133" s="31">
        <f t="shared" si="20"/>
        <v>0</v>
      </c>
      <c r="S133" s="31">
        <f t="shared" si="20"/>
        <v>0</v>
      </c>
      <c r="T133" s="31">
        <f t="shared" si="20"/>
        <v>0</v>
      </c>
      <c r="U133" s="31">
        <f t="shared" si="20"/>
        <v>0</v>
      </c>
      <c r="V133" s="31">
        <f t="shared" si="20"/>
        <v>0</v>
      </c>
      <c r="W133" s="31">
        <f t="shared" si="20"/>
        <v>0</v>
      </c>
      <c r="X133" s="56">
        <f>X134</f>
        <v>332.248</v>
      </c>
      <c r="Y133" s="52">
        <f>X133/G128*100</f>
        <v>75.69032957670113</v>
      </c>
      <c r="Z133" s="116">
        <f>Z134+Z137</f>
        <v>144.62900000000002</v>
      </c>
      <c r="AA133" s="140">
        <f t="shared" si="12"/>
        <v>19.570456430636916</v>
      </c>
    </row>
    <row r="134" spans="1:27" ht="32.25" outlineLevel="6" thickBot="1">
      <c r="A134" s="5" t="s">
        <v>90</v>
      </c>
      <c r="B134" s="21">
        <v>951</v>
      </c>
      <c r="C134" s="6" t="s">
        <v>67</v>
      </c>
      <c r="D134" s="6" t="s">
        <v>259</v>
      </c>
      <c r="E134" s="6" t="s">
        <v>87</v>
      </c>
      <c r="F134" s="6"/>
      <c r="G134" s="118">
        <f>G135+G136</f>
        <v>723.002</v>
      </c>
      <c r="H134" s="27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41"/>
      <c r="X134" s="54">
        <v>332.248</v>
      </c>
      <c r="Y134" s="52" t="e">
        <f>X134/G129*100</f>
        <v>#DIV/0!</v>
      </c>
      <c r="Z134" s="118">
        <f>Z135+Z136</f>
        <v>141.627</v>
      </c>
      <c r="AA134" s="140">
        <f t="shared" si="12"/>
        <v>19.588742493105137</v>
      </c>
    </row>
    <row r="135" spans="1:29" ht="17.25" customHeight="1" outlineLevel="6" thickBot="1">
      <c r="A135" s="69" t="s">
        <v>242</v>
      </c>
      <c r="B135" s="73">
        <v>951</v>
      </c>
      <c r="C135" s="74" t="s">
        <v>67</v>
      </c>
      <c r="D135" s="74" t="s">
        <v>259</v>
      </c>
      <c r="E135" s="74" t="s">
        <v>88</v>
      </c>
      <c r="F135" s="94"/>
      <c r="G135" s="115">
        <v>560</v>
      </c>
      <c r="H135" s="68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60"/>
      <c r="Y135" s="52"/>
      <c r="Z135" s="115">
        <v>109.809</v>
      </c>
      <c r="AA135" s="140">
        <f t="shared" si="12"/>
        <v>19.60875</v>
      </c>
      <c r="AC135" s="240"/>
    </row>
    <row r="136" spans="1:29" ht="48" outlineLevel="6" thickBot="1">
      <c r="A136" s="69" t="s">
        <v>237</v>
      </c>
      <c r="B136" s="73">
        <v>951</v>
      </c>
      <c r="C136" s="74" t="s">
        <v>67</v>
      </c>
      <c r="D136" s="74" t="s">
        <v>259</v>
      </c>
      <c r="E136" s="74" t="s">
        <v>238</v>
      </c>
      <c r="F136" s="94"/>
      <c r="G136" s="115">
        <v>163.002</v>
      </c>
      <c r="H136" s="68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60"/>
      <c r="Y136" s="52"/>
      <c r="Z136" s="115">
        <v>31.818</v>
      </c>
      <c r="AA136" s="140">
        <f t="shared" si="12"/>
        <v>19.520005889498286</v>
      </c>
      <c r="AC136" s="240"/>
    </row>
    <row r="137" spans="1:29" ht="16.5" customHeight="1" outlineLevel="6" thickBot="1">
      <c r="A137" s="5" t="s">
        <v>96</v>
      </c>
      <c r="B137" s="21">
        <v>951</v>
      </c>
      <c r="C137" s="6" t="s">
        <v>67</v>
      </c>
      <c r="D137" s="6" t="s">
        <v>259</v>
      </c>
      <c r="E137" s="6" t="s">
        <v>91</v>
      </c>
      <c r="F137" s="95"/>
      <c r="G137" s="118">
        <f>G138</f>
        <v>16.015</v>
      </c>
      <c r="H137" s="68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60"/>
      <c r="Y137" s="52"/>
      <c r="Z137" s="118">
        <f>Z138</f>
        <v>3.002</v>
      </c>
      <c r="AA137" s="140">
        <f t="shared" si="12"/>
        <v>18.74492663128317</v>
      </c>
      <c r="AC137" s="240"/>
    </row>
    <row r="138" spans="1:29" ht="34.5" customHeight="1" outlineLevel="6" thickBot="1">
      <c r="A138" s="69" t="s">
        <v>97</v>
      </c>
      <c r="B138" s="73">
        <v>951</v>
      </c>
      <c r="C138" s="74" t="s">
        <v>67</v>
      </c>
      <c r="D138" s="74" t="s">
        <v>259</v>
      </c>
      <c r="E138" s="74" t="s">
        <v>92</v>
      </c>
      <c r="F138" s="94"/>
      <c r="G138" s="115">
        <v>16.015</v>
      </c>
      <c r="H138" s="68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60"/>
      <c r="Y138" s="52"/>
      <c r="Z138" s="115">
        <v>3.002</v>
      </c>
      <c r="AA138" s="140">
        <f aca="true" t="shared" si="21" ref="AA138:AA201">Z138/G138*100</f>
        <v>18.74492663128317</v>
      </c>
      <c r="AC138" s="240"/>
    </row>
    <row r="139" spans="1:27" ht="87" customHeight="1" outlineLevel="6" thickBot="1">
      <c r="A139" s="93" t="s">
        <v>440</v>
      </c>
      <c r="B139" s="71">
        <v>951</v>
      </c>
      <c r="C139" s="72" t="s">
        <v>67</v>
      </c>
      <c r="D139" s="72" t="s">
        <v>428</v>
      </c>
      <c r="E139" s="72" t="s">
        <v>5</v>
      </c>
      <c r="F139" s="72"/>
      <c r="G139" s="116">
        <f>G140+G143</f>
        <v>624.4346200000001</v>
      </c>
      <c r="H139" s="68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60"/>
      <c r="Y139" s="52"/>
      <c r="Z139" s="116">
        <f>Z140+Z143</f>
        <v>0</v>
      </c>
      <c r="AA139" s="140">
        <f t="shared" si="21"/>
        <v>0</v>
      </c>
    </row>
    <row r="140" spans="1:27" ht="34.5" customHeight="1" outlineLevel="6" thickBot="1">
      <c r="A140" s="5" t="s">
        <v>90</v>
      </c>
      <c r="B140" s="21">
        <v>951</v>
      </c>
      <c r="C140" s="6" t="s">
        <v>67</v>
      </c>
      <c r="D140" s="6" t="s">
        <v>428</v>
      </c>
      <c r="E140" s="6" t="s">
        <v>87</v>
      </c>
      <c r="F140" s="6"/>
      <c r="G140" s="118">
        <f>G141+G142</f>
        <v>624.28276</v>
      </c>
      <c r="H140" s="68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60"/>
      <c r="Y140" s="52"/>
      <c r="Z140" s="118">
        <f>Z141+Z142</f>
        <v>0</v>
      </c>
      <c r="AA140" s="140">
        <f t="shared" si="21"/>
        <v>0</v>
      </c>
    </row>
    <row r="141" spans="1:27" ht="34.5" customHeight="1" outlineLevel="6" thickBot="1">
      <c r="A141" s="69" t="s">
        <v>242</v>
      </c>
      <c r="B141" s="73">
        <v>951</v>
      </c>
      <c r="C141" s="74" t="s">
        <v>67</v>
      </c>
      <c r="D141" s="74" t="s">
        <v>428</v>
      </c>
      <c r="E141" s="74" t="s">
        <v>88</v>
      </c>
      <c r="F141" s="74"/>
      <c r="G141" s="115">
        <v>479.47976</v>
      </c>
      <c r="H141" s="68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60"/>
      <c r="Y141" s="52"/>
      <c r="Z141" s="115">
        <v>0</v>
      </c>
      <c r="AA141" s="140">
        <f t="shared" si="21"/>
        <v>0</v>
      </c>
    </row>
    <row r="142" spans="1:27" ht="34.5" customHeight="1" outlineLevel="6" thickBot="1">
      <c r="A142" s="69" t="s">
        <v>237</v>
      </c>
      <c r="B142" s="73">
        <v>951</v>
      </c>
      <c r="C142" s="74" t="s">
        <v>67</v>
      </c>
      <c r="D142" s="74" t="s">
        <v>428</v>
      </c>
      <c r="E142" s="74" t="s">
        <v>238</v>
      </c>
      <c r="F142" s="74"/>
      <c r="G142" s="115">
        <v>144.803</v>
      </c>
      <c r="H142" s="68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60"/>
      <c r="Y142" s="52"/>
      <c r="Z142" s="115">
        <v>0</v>
      </c>
      <c r="AA142" s="140">
        <f t="shared" si="21"/>
        <v>0</v>
      </c>
    </row>
    <row r="143" spans="1:27" ht="34.5" customHeight="1" outlineLevel="6" thickBot="1">
      <c r="A143" s="5" t="s">
        <v>96</v>
      </c>
      <c r="B143" s="21">
        <v>951</v>
      </c>
      <c r="C143" s="6" t="s">
        <v>67</v>
      </c>
      <c r="D143" s="6" t="s">
        <v>428</v>
      </c>
      <c r="E143" s="6" t="s">
        <v>91</v>
      </c>
      <c r="F143" s="6"/>
      <c r="G143" s="118">
        <f>G144</f>
        <v>0.15186</v>
      </c>
      <c r="H143" s="68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60"/>
      <c r="Y143" s="52"/>
      <c r="Z143" s="118">
        <f>Z144</f>
        <v>0</v>
      </c>
      <c r="AA143" s="140">
        <f t="shared" si="21"/>
        <v>0</v>
      </c>
    </row>
    <row r="144" spans="1:27" ht="34.5" customHeight="1" outlineLevel="6" thickBot="1">
      <c r="A144" s="69" t="s">
        <v>97</v>
      </c>
      <c r="B144" s="73">
        <v>951</v>
      </c>
      <c r="C144" s="74" t="s">
        <v>67</v>
      </c>
      <c r="D144" s="74" t="s">
        <v>428</v>
      </c>
      <c r="E144" s="74" t="s">
        <v>92</v>
      </c>
      <c r="F144" s="74"/>
      <c r="G144" s="115">
        <v>0.15186</v>
      </c>
      <c r="H144" s="68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60"/>
      <c r="Y144" s="52"/>
      <c r="Z144" s="115">
        <v>0</v>
      </c>
      <c r="AA144" s="140">
        <f t="shared" si="21"/>
        <v>0</v>
      </c>
    </row>
    <row r="145" spans="1:27" ht="16.5" outlineLevel="6" thickBot="1">
      <c r="A145" s="13" t="s">
        <v>141</v>
      </c>
      <c r="B145" s="19">
        <v>951</v>
      </c>
      <c r="C145" s="9" t="s">
        <v>67</v>
      </c>
      <c r="D145" s="9" t="s">
        <v>245</v>
      </c>
      <c r="E145" s="9" t="s">
        <v>5</v>
      </c>
      <c r="F145" s="9"/>
      <c r="G145" s="114">
        <f>G153+G160+G146+G167+G170+G173</f>
        <v>6728</v>
      </c>
      <c r="H145" s="196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87"/>
      <c r="Y145" s="174"/>
      <c r="Z145" s="114">
        <f>Z153+Z160+Z146+Z167+Z170+Z173</f>
        <v>81.944</v>
      </c>
      <c r="AA145" s="140">
        <f t="shared" si="21"/>
        <v>1.2179548156956006</v>
      </c>
    </row>
    <row r="146" spans="1:27" ht="37.5" customHeight="1" outlineLevel="6" thickBot="1">
      <c r="A146" s="93" t="s">
        <v>214</v>
      </c>
      <c r="B146" s="71">
        <v>951</v>
      </c>
      <c r="C146" s="72" t="s">
        <v>67</v>
      </c>
      <c r="D146" s="72" t="s">
        <v>260</v>
      </c>
      <c r="E146" s="72" t="s">
        <v>5</v>
      </c>
      <c r="F146" s="72"/>
      <c r="G146" s="116">
        <f>G147+G150</f>
        <v>10</v>
      </c>
      <c r="H146" s="178">
        <f aca="true" t="shared" si="22" ref="H146:W146">H148</f>
        <v>0</v>
      </c>
      <c r="I146" s="178">
        <f t="shared" si="22"/>
        <v>0</v>
      </c>
      <c r="J146" s="178">
        <f t="shared" si="22"/>
        <v>0</v>
      </c>
      <c r="K146" s="178">
        <f t="shared" si="22"/>
        <v>0</v>
      </c>
      <c r="L146" s="178">
        <f t="shared" si="22"/>
        <v>0</v>
      </c>
      <c r="M146" s="178">
        <f t="shared" si="22"/>
        <v>0</v>
      </c>
      <c r="N146" s="178">
        <f t="shared" si="22"/>
        <v>0</v>
      </c>
      <c r="O146" s="178">
        <f t="shared" si="22"/>
        <v>0</v>
      </c>
      <c r="P146" s="178">
        <f t="shared" si="22"/>
        <v>0</v>
      </c>
      <c r="Q146" s="178">
        <f t="shared" si="22"/>
        <v>0</v>
      </c>
      <c r="R146" s="178">
        <f t="shared" si="22"/>
        <v>0</v>
      </c>
      <c r="S146" s="178">
        <f t="shared" si="22"/>
        <v>0</v>
      </c>
      <c r="T146" s="178">
        <f t="shared" si="22"/>
        <v>0</v>
      </c>
      <c r="U146" s="178">
        <f t="shared" si="22"/>
        <v>0</v>
      </c>
      <c r="V146" s="178">
        <f t="shared" si="22"/>
        <v>0</v>
      </c>
      <c r="W146" s="178">
        <f t="shared" si="22"/>
        <v>0</v>
      </c>
      <c r="X146" s="189">
        <f>X148</f>
        <v>330.176</v>
      </c>
      <c r="Y146" s="174">
        <f>X146/G135*100</f>
        <v>58.96</v>
      </c>
      <c r="Z146" s="116">
        <f>Z147+Z150</f>
        <v>0</v>
      </c>
      <c r="AA146" s="140">
        <f t="shared" si="21"/>
        <v>0</v>
      </c>
    </row>
    <row r="147" spans="1:27" ht="32.25" outlineLevel="6" thickBot="1">
      <c r="A147" s="5" t="s">
        <v>190</v>
      </c>
      <c r="B147" s="21">
        <v>951</v>
      </c>
      <c r="C147" s="6" t="s">
        <v>67</v>
      </c>
      <c r="D147" s="6" t="s">
        <v>261</v>
      </c>
      <c r="E147" s="6" t="s">
        <v>5</v>
      </c>
      <c r="F147" s="11"/>
      <c r="G147" s="118">
        <f>G148</f>
        <v>10</v>
      </c>
      <c r="H147" s="198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99"/>
      <c r="Y147" s="174"/>
      <c r="Z147" s="118">
        <f>Z148</f>
        <v>0</v>
      </c>
      <c r="AA147" s="140">
        <f t="shared" si="21"/>
        <v>0</v>
      </c>
    </row>
    <row r="148" spans="1:27" ht="20.25" customHeight="1" outlineLevel="6" thickBot="1">
      <c r="A148" s="157" t="s">
        <v>96</v>
      </c>
      <c r="B148" s="158">
        <v>951</v>
      </c>
      <c r="C148" s="159" t="s">
        <v>67</v>
      </c>
      <c r="D148" s="159" t="s">
        <v>261</v>
      </c>
      <c r="E148" s="159" t="s">
        <v>91</v>
      </c>
      <c r="F148" s="160"/>
      <c r="G148" s="200">
        <f>G149</f>
        <v>10</v>
      </c>
      <c r="H148" s="201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2"/>
      <c r="X148" s="203">
        <v>330.176</v>
      </c>
      <c r="Y148" s="204">
        <f>X148/G137*100</f>
        <v>2061.667187012176</v>
      </c>
      <c r="Z148" s="200">
        <f>Z149</f>
        <v>0</v>
      </c>
      <c r="AA148" s="140">
        <f t="shared" si="21"/>
        <v>0</v>
      </c>
    </row>
    <row r="149" spans="1:27" ht="32.25" outlineLevel="6" thickBot="1">
      <c r="A149" s="69" t="s">
        <v>97</v>
      </c>
      <c r="B149" s="73">
        <v>951</v>
      </c>
      <c r="C149" s="74" t="s">
        <v>67</v>
      </c>
      <c r="D149" s="74" t="s">
        <v>261</v>
      </c>
      <c r="E149" s="74" t="s">
        <v>92</v>
      </c>
      <c r="F149" s="11"/>
      <c r="G149" s="115">
        <v>10</v>
      </c>
      <c r="H149" s="196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87"/>
      <c r="Y149" s="174"/>
      <c r="Z149" s="115">
        <v>0</v>
      </c>
      <c r="AA149" s="140">
        <f t="shared" si="21"/>
        <v>0</v>
      </c>
    </row>
    <row r="150" spans="1:27" ht="36" customHeight="1" outlineLevel="6" thickBot="1">
      <c r="A150" s="5" t="s">
        <v>189</v>
      </c>
      <c r="B150" s="21">
        <v>951</v>
      </c>
      <c r="C150" s="6" t="s">
        <v>67</v>
      </c>
      <c r="D150" s="6" t="s">
        <v>262</v>
      </c>
      <c r="E150" s="6" t="s">
        <v>5</v>
      </c>
      <c r="F150" s="11"/>
      <c r="G150" s="118">
        <f>G151</f>
        <v>0</v>
      </c>
      <c r="H150" s="196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87"/>
      <c r="Y150" s="174"/>
      <c r="Z150" s="118">
        <f>Z151</f>
        <v>0</v>
      </c>
      <c r="AA150" s="140">
        <v>0</v>
      </c>
    </row>
    <row r="151" spans="1:27" ht="18.75" customHeight="1" outlineLevel="6" thickBot="1">
      <c r="A151" s="148" t="s">
        <v>96</v>
      </c>
      <c r="B151" s="149">
        <v>951</v>
      </c>
      <c r="C151" s="150" t="s">
        <v>67</v>
      </c>
      <c r="D151" s="150" t="s">
        <v>262</v>
      </c>
      <c r="E151" s="150" t="s">
        <v>91</v>
      </c>
      <c r="F151" s="151"/>
      <c r="G151" s="168">
        <f>G152</f>
        <v>0</v>
      </c>
      <c r="H151" s="205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7"/>
      <c r="Y151" s="208"/>
      <c r="Z151" s="168">
        <f>Z152</f>
        <v>0</v>
      </c>
      <c r="AA151" s="140">
        <v>0</v>
      </c>
    </row>
    <row r="152" spans="1:27" ht="32.25" outlineLevel="6" thickBot="1">
      <c r="A152" s="69" t="s">
        <v>97</v>
      </c>
      <c r="B152" s="73">
        <v>951</v>
      </c>
      <c r="C152" s="74" t="s">
        <v>67</v>
      </c>
      <c r="D152" s="74" t="s">
        <v>262</v>
      </c>
      <c r="E152" s="74" t="s">
        <v>92</v>
      </c>
      <c r="F152" s="11"/>
      <c r="G152" s="115">
        <v>0</v>
      </c>
      <c r="H152" s="196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87"/>
      <c r="Y152" s="174"/>
      <c r="Z152" s="115">
        <v>0</v>
      </c>
      <c r="AA152" s="140">
        <v>0</v>
      </c>
    </row>
    <row r="153" spans="1:27" ht="24" customHeight="1" outlineLevel="6" thickBot="1">
      <c r="A153" s="75" t="s">
        <v>215</v>
      </c>
      <c r="B153" s="71">
        <v>951</v>
      </c>
      <c r="C153" s="72" t="s">
        <v>67</v>
      </c>
      <c r="D153" s="72" t="s">
        <v>263</v>
      </c>
      <c r="E153" s="72" t="s">
        <v>5</v>
      </c>
      <c r="F153" s="72"/>
      <c r="G153" s="116">
        <f>G154+G157</f>
        <v>50</v>
      </c>
      <c r="H153" s="196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87"/>
      <c r="Y153" s="174"/>
      <c r="Z153" s="116">
        <f>Z154+Z157</f>
        <v>49.982</v>
      </c>
      <c r="AA153" s="140">
        <f t="shared" si="21"/>
        <v>99.964</v>
      </c>
    </row>
    <row r="154" spans="1:27" ht="32.25" outlineLevel="6" thickBot="1">
      <c r="A154" s="5" t="s">
        <v>142</v>
      </c>
      <c r="B154" s="21">
        <v>951</v>
      </c>
      <c r="C154" s="6" t="s">
        <v>67</v>
      </c>
      <c r="D154" s="6" t="s">
        <v>264</v>
      </c>
      <c r="E154" s="6" t="s">
        <v>5</v>
      </c>
      <c r="F154" s="6"/>
      <c r="G154" s="118">
        <f>G155</f>
        <v>0</v>
      </c>
      <c r="H154" s="196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87"/>
      <c r="Y154" s="174"/>
      <c r="Z154" s="118">
        <f>Z155</f>
        <v>0</v>
      </c>
      <c r="AA154" s="140">
        <v>0</v>
      </c>
    </row>
    <row r="155" spans="1:27" ht="19.5" customHeight="1" outlineLevel="6" thickBot="1">
      <c r="A155" s="148" t="s">
        <v>96</v>
      </c>
      <c r="B155" s="149">
        <v>951</v>
      </c>
      <c r="C155" s="150" t="s">
        <v>67</v>
      </c>
      <c r="D155" s="150" t="s">
        <v>264</v>
      </c>
      <c r="E155" s="150" t="s">
        <v>91</v>
      </c>
      <c r="F155" s="150"/>
      <c r="G155" s="168">
        <f>G156</f>
        <v>0</v>
      </c>
      <c r="H155" s="205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7"/>
      <c r="Y155" s="208"/>
      <c r="Z155" s="168">
        <f>Z156</f>
        <v>0</v>
      </c>
      <c r="AA155" s="140">
        <v>0</v>
      </c>
    </row>
    <row r="156" spans="1:27" ht="33" customHeight="1" outlineLevel="6" thickBot="1">
      <c r="A156" s="69" t="s">
        <v>97</v>
      </c>
      <c r="B156" s="73">
        <v>951</v>
      </c>
      <c r="C156" s="74" t="s">
        <v>67</v>
      </c>
      <c r="D156" s="74" t="s">
        <v>264</v>
      </c>
      <c r="E156" s="74" t="s">
        <v>92</v>
      </c>
      <c r="F156" s="74"/>
      <c r="G156" s="115">
        <v>0</v>
      </c>
      <c r="H156" s="196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87"/>
      <c r="Y156" s="174"/>
      <c r="Z156" s="115">
        <v>0</v>
      </c>
      <c r="AA156" s="140">
        <v>0</v>
      </c>
    </row>
    <row r="157" spans="1:27" ht="32.25" outlineLevel="6" thickBot="1">
      <c r="A157" s="5" t="s">
        <v>143</v>
      </c>
      <c r="B157" s="21">
        <v>951</v>
      </c>
      <c r="C157" s="6" t="s">
        <v>67</v>
      </c>
      <c r="D157" s="6" t="s">
        <v>265</v>
      </c>
      <c r="E157" s="6" t="s">
        <v>5</v>
      </c>
      <c r="F157" s="6"/>
      <c r="G157" s="118">
        <f>G158</f>
        <v>50</v>
      </c>
      <c r="H157" s="196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87"/>
      <c r="Y157" s="174"/>
      <c r="Z157" s="118">
        <f>Z158</f>
        <v>49.982</v>
      </c>
      <c r="AA157" s="140">
        <f t="shared" si="21"/>
        <v>99.964</v>
      </c>
    </row>
    <row r="158" spans="1:27" ht="17.25" customHeight="1" outlineLevel="6" thickBot="1">
      <c r="A158" s="148" t="s">
        <v>96</v>
      </c>
      <c r="B158" s="149">
        <v>951</v>
      </c>
      <c r="C158" s="150" t="s">
        <v>67</v>
      </c>
      <c r="D158" s="150" t="s">
        <v>265</v>
      </c>
      <c r="E158" s="150" t="s">
        <v>91</v>
      </c>
      <c r="F158" s="150"/>
      <c r="G158" s="168">
        <f>G159</f>
        <v>50</v>
      </c>
      <c r="H158" s="205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7"/>
      <c r="Y158" s="208"/>
      <c r="Z158" s="168">
        <f>Z159</f>
        <v>49.982</v>
      </c>
      <c r="AA158" s="140">
        <f t="shared" si="21"/>
        <v>99.964</v>
      </c>
    </row>
    <row r="159" spans="1:29" ht="32.25" outlineLevel="6" thickBot="1">
      <c r="A159" s="69" t="s">
        <v>97</v>
      </c>
      <c r="B159" s="73">
        <v>951</v>
      </c>
      <c r="C159" s="74" t="s">
        <v>67</v>
      </c>
      <c r="D159" s="74" t="s">
        <v>265</v>
      </c>
      <c r="E159" s="74" t="s">
        <v>92</v>
      </c>
      <c r="F159" s="74"/>
      <c r="G159" s="115">
        <v>50</v>
      </c>
      <c r="H159" s="196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87"/>
      <c r="Y159" s="174"/>
      <c r="Z159" s="115">
        <v>49.982</v>
      </c>
      <c r="AA159" s="140">
        <f t="shared" si="21"/>
        <v>99.964</v>
      </c>
      <c r="AC159" s="240"/>
    </row>
    <row r="160" spans="1:27" ht="32.25" outlineLevel="6" thickBot="1">
      <c r="A160" s="75" t="s">
        <v>216</v>
      </c>
      <c r="B160" s="71">
        <v>951</v>
      </c>
      <c r="C160" s="72" t="s">
        <v>67</v>
      </c>
      <c r="D160" s="72" t="s">
        <v>266</v>
      </c>
      <c r="E160" s="72" t="s">
        <v>5</v>
      </c>
      <c r="F160" s="72"/>
      <c r="G160" s="116">
        <f>G161+G164</f>
        <v>10</v>
      </c>
      <c r="H160" s="196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87"/>
      <c r="Y160" s="174"/>
      <c r="Z160" s="116">
        <f>Z161+Z164</f>
        <v>0</v>
      </c>
      <c r="AA160" s="140">
        <f t="shared" si="21"/>
        <v>0</v>
      </c>
    </row>
    <row r="161" spans="1:27" ht="48" outlineLevel="6" thickBot="1">
      <c r="A161" s="5" t="s">
        <v>144</v>
      </c>
      <c r="B161" s="21">
        <v>951</v>
      </c>
      <c r="C161" s="6" t="s">
        <v>67</v>
      </c>
      <c r="D161" s="6" t="s">
        <v>267</v>
      </c>
      <c r="E161" s="6" t="s">
        <v>5</v>
      </c>
      <c r="F161" s="6"/>
      <c r="G161" s="118">
        <f>G162</f>
        <v>10</v>
      </c>
      <c r="H161" s="180">
        <f aca="true" t="shared" si="23" ref="H161:W161">H162</f>
        <v>0</v>
      </c>
      <c r="I161" s="180">
        <f t="shared" si="23"/>
        <v>0</v>
      </c>
      <c r="J161" s="180">
        <f t="shared" si="23"/>
        <v>0</v>
      </c>
      <c r="K161" s="180">
        <f t="shared" si="23"/>
        <v>0</v>
      </c>
      <c r="L161" s="180">
        <f t="shared" si="23"/>
        <v>0</v>
      </c>
      <c r="M161" s="180">
        <f t="shared" si="23"/>
        <v>0</v>
      </c>
      <c r="N161" s="180">
        <f t="shared" si="23"/>
        <v>0</v>
      </c>
      <c r="O161" s="180">
        <f t="shared" si="23"/>
        <v>0</v>
      </c>
      <c r="P161" s="180">
        <f t="shared" si="23"/>
        <v>0</v>
      </c>
      <c r="Q161" s="180">
        <f t="shared" si="23"/>
        <v>0</v>
      </c>
      <c r="R161" s="180">
        <f t="shared" si="23"/>
        <v>0</v>
      </c>
      <c r="S161" s="180">
        <f t="shared" si="23"/>
        <v>0</v>
      </c>
      <c r="T161" s="180">
        <f t="shared" si="23"/>
        <v>0</v>
      </c>
      <c r="U161" s="180">
        <f t="shared" si="23"/>
        <v>0</v>
      </c>
      <c r="V161" s="180">
        <f t="shared" si="23"/>
        <v>0</v>
      </c>
      <c r="W161" s="180">
        <f t="shared" si="23"/>
        <v>0</v>
      </c>
      <c r="X161" s="191">
        <f>X162</f>
        <v>409.75398</v>
      </c>
      <c r="Y161" s="174" t="e">
        <f>X161/G155*100</f>
        <v>#DIV/0!</v>
      </c>
      <c r="Z161" s="118">
        <f>Z162</f>
        <v>0</v>
      </c>
      <c r="AA161" s="140">
        <f t="shared" si="21"/>
        <v>0</v>
      </c>
    </row>
    <row r="162" spans="1:27" ht="19.5" customHeight="1" outlineLevel="6" thickBot="1">
      <c r="A162" s="148" t="s">
        <v>96</v>
      </c>
      <c r="B162" s="149">
        <v>951</v>
      </c>
      <c r="C162" s="150" t="s">
        <v>67</v>
      </c>
      <c r="D162" s="150" t="s">
        <v>267</v>
      </c>
      <c r="E162" s="150" t="s">
        <v>91</v>
      </c>
      <c r="F162" s="150"/>
      <c r="G162" s="168">
        <f>G163</f>
        <v>10</v>
      </c>
      <c r="H162" s="209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206"/>
      <c r="X162" s="210">
        <v>409.75398</v>
      </c>
      <c r="Y162" s="208" t="e">
        <f>X162/G156*100</f>
        <v>#DIV/0!</v>
      </c>
      <c r="Z162" s="168">
        <f>Z163</f>
        <v>0</v>
      </c>
      <c r="AA162" s="140">
        <f t="shared" si="21"/>
        <v>0</v>
      </c>
    </row>
    <row r="163" spans="1:27" ht="32.25" outlineLevel="6" thickBot="1">
      <c r="A163" s="69" t="s">
        <v>97</v>
      </c>
      <c r="B163" s="73">
        <v>951</v>
      </c>
      <c r="C163" s="74" t="s">
        <v>67</v>
      </c>
      <c r="D163" s="74" t="s">
        <v>267</v>
      </c>
      <c r="E163" s="74" t="s">
        <v>92</v>
      </c>
      <c r="F163" s="74"/>
      <c r="G163" s="115">
        <v>10</v>
      </c>
      <c r="H163" s="196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87"/>
      <c r="Y163" s="174"/>
      <c r="Z163" s="115">
        <v>0</v>
      </c>
      <c r="AA163" s="140">
        <f t="shared" si="21"/>
        <v>0</v>
      </c>
    </row>
    <row r="164" spans="1:27" ht="48" outlineLevel="6" thickBot="1">
      <c r="A164" s="5" t="s">
        <v>337</v>
      </c>
      <c r="B164" s="21">
        <v>951</v>
      </c>
      <c r="C164" s="6" t="s">
        <v>67</v>
      </c>
      <c r="D164" s="6" t="s">
        <v>338</v>
      </c>
      <c r="E164" s="6" t="s">
        <v>5</v>
      </c>
      <c r="F164" s="6"/>
      <c r="G164" s="118">
        <f>G165</f>
        <v>0</v>
      </c>
      <c r="H164" s="196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87"/>
      <c r="Y164" s="174"/>
      <c r="Z164" s="118">
        <f>Z165</f>
        <v>0</v>
      </c>
      <c r="AA164" s="140">
        <v>0</v>
      </c>
    </row>
    <row r="165" spans="1:27" ht="21" customHeight="1" outlineLevel="6" thickBot="1">
      <c r="A165" s="148" t="s">
        <v>96</v>
      </c>
      <c r="B165" s="149">
        <v>951</v>
      </c>
      <c r="C165" s="150" t="s">
        <v>67</v>
      </c>
      <c r="D165" s="150" t="s">
        <v>338</v>
      </c>
      <c r="E165" s="150" t="s">
        <v>91</v>
      </c>
      <c r="F165" s="150"/>
      <c r="G165" s="168">
        <f>G166</f>
        <v>0</v>
      </c>
      <c r="H165" s="205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7"/>
      <c r="Y165" s="208"/>
      <c r="Z165" s="168">
        <f>Z166</f>
        <v>0</v>
      </c>
      <c r="AA165" s="140">
        <v>0</v>
      </c>
    </row>
    <row r="166" spans="1:27" ht="32.25" outlineLevel="6" thickBot="1">
      <c r="A166" s="69" t="s">
        <v>97</v>
      </c>
      <c r="B166" s="73">
        <v>951</v>
      </c>
      <c r="C166" s="74" t="s">
        <v>67</v>
      </c>
      <c r="D166" s="74" t="s">
        <v>338</v>
      </c>
      <c r="E166" s="74" t="s">
        <v>92</v>
      </c>
      <c r="F166" s="74"/>
      <c r="G166" s="115">
        <v>0</v>
      </c>
      <c r="H166" s="196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87"/>
      <c r="Y166" s="174"/>
      <c r="Z166" s="115">
        <v>0</v>
      </c>
      <c r="AA166" s="140">
        <v>0</v>
      </c>
    </row>
    <row r="167" spans="1:27" ht="32.25" outlineLevel="6" thickBot="1">
      <c r="A167" s="75" t="s">
        <v>388</v>
      </c>
      <c r="B167" s="71">
        <v>951</v>
      </c>
      <c r="C167" s="72" t="s">
        <v>67</v>
      </c>
      <c r="D167" s="72" t="s">
        <v>341</v>
      </c>
      <c r="E167" s="72" t="s">
        <v>5</v>
      </c>
      <c r="F167" s="72"/>
      <c r="G167" s="116">
        <f>G168</f>
        <v>0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56"/>
      <c r="Y167" s="52"/>
      <c r="Z167" s="116">
        <f>Z168</f>
        <v>0</v>
      </c>
      <c r="AA167" s="140">
        <v>0</v>
      </c>
    </row>
    <row r="168" spans="1:27" ht="21" customHeight="1" outlineLevel="6" thickBot="1">
      <c r="A168" s="5" t="s">
        <v>96</v>
      </c>
      <c r="B168" s="21">
        <v>951</v>
      </c>
      <c r="C168" s="6" t="s">
        <v>67</v>
      </c>
      <c r="D168" s="6" t="s">
        <v>342</v>
      </c>
      <c r="E168" s="6" t="s">
        <v>91</v>
      </c>
      <c r="F168" s="6"/>
      <c r="G168" s="118">
        <f>G169</f>
        <v>0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56"/>
      <c r="Y168" s="52"/>
      <c r="Z168" s="118">
        <f>Z169</f>
        <v>0</v>
      </c>
      <c r="AA168" s="140">
        <v>0</v>
      </c>
    </row>
    <row r="169" spans="1:27" ht="32.25" outlineLevel="6" thickBot="1">
      <c r="A169" s="80" t="s">
        <v>97</v>
      </c>
      <c r="B169" s="73">
        <v>951</v>
      </c>
      <c r="C169" s="74" t="s">
        <v>67</v>
      </c>
      <c r="D169" s="74" t="s">
        <v>342</v>
      </c>
      <c r="E169" s="74" t="s">
        <v>92</v>
      </c>
      <c r="F169" s="74"/>
      <c r="G169" s="115">
        <v>0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56"/>
      <c r="Y169" s="52"/>
      <c r="Z169" s="115">
        <v>0</v>
      </c>
      <c r="AA169" s="140">
        <v>0</v>
      </c>
    </row>
    <row r="170" spans="1:27" ht="32.25" outlineLevel="6" thickBot="1">
      <c r="A170" s="75" t="s">
        <v>389</v>
      </c>
      <c r="B170" s="71">
        <v>951</v>
      </c>
      <c r="C170" s="72" t="s">
        <v>67</v>
      </c>
      <c r="D170" s="72" t="s">
        <v>362</v>
      </c>
      <c r="E170" s="72" t="s">
        <v>5</v>
      </c>
      <c r="F170" s="72"/>
      <c r="G170" s="116">
        <f>G171</f>
        <v>10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56"/>
      <c r="Y170" s="52"/>
      <c r="Z170" s="116">
        <f>Z171</f>
        <v>0</v>
      </c>
      <c r="AA170" s="140">
        <f t="shared" si="21"/>
        <v>0</v>
      </c>
    </row>
    <row r="171" spans="1:27" ht="32.25" outlineLevel="6" thickBot="1">
      <c r="A171" s="5" t="s">
        <v>96</v>
      </c>
      <c r="B171" s="21">
        <v>951</v>
      </c>
      <c r="C171" s="6" t="s">
        <v>67</v>
      </c>
      <c r="D171" s="6" t="s">
        <v>363</v>
      </c>
      <c r="E171" s="6" t="s">
        <v>91</v>
      </c>
      <c r="F171" s="6"/>
      <c r="G171" s="118">
        <f>G172</f>
        <v>10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56"/>
      <c r="Y171" s="52"/>
      <c r="Z171" s="118">
        <f>Z172</f>
        <v>0</v>
      </c>
      <c r="AA171" s="140">
        <f t="shared" si="21"/>
        <v>0</v>
      </c>
    </row>
    <row r="172" spans="1:27" ht="32.25" outlineLevel="6" thickBot="1">
      <c r="A172" s="80" t="s">
        <v>97</v>
      </c>
      <c r="B172" s="73">
        <v>951</v>
      </c>
      <c r="C172" s="74" t="s">
        <v>67</v>
      </c>
      <c r="D172" s="74" t="s">
        <v>363</v>
      </c>
      <c r="E172" s="74" t="s">
        <v>92</v>
      </c>
      <c r="F172" s="74"/>
      <c r="G172" s="115">
        <v>10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56"/>
      <c r="Y172" s="52"/>
      <c r="Z172" s="115">
        <v>0</v>
      </c>
      <c r="AA172" s="140">
        <f t="shared" si="21"/>
        <v>0</v>
      </c>
    </row>
    <row r="173" spans="1:27" ht="48" outlineLevel="6" thickBot="1">
      <c r="A173" s="75" t="s">
        <v>390</v>
      </c>
      <c r="B173" s="71">
        <v>951</v>
      </c>
      <c r="C173" s="72" t="s">
        <v>67</v>
      </c>
      <c r="D173" s="72" t="s">
        <v>364</v>
      </c>
      <c r="E173" s="72" t="s">
        <v>5</v>
      </c>
      <c r="F173" s="72"/>
      <c r="G173" s="116">
        <f>G174+G176</f>
        <v>6648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56"/>
      <c r="Y173" s="52"/>
      <c r="Z173" s="116">
        <f>Z174+Z176</f>
        <v>31.962</v>
      </c>
      <c r="AA173" s="140">
        <f t="shared" si="21"/>
        <v>0.48077617328519856</v>
      </c>
    </row>
    <row r="174" spans="1:27" ht="15" customHeight="1" outlineLevel="6" thickBot="1">
      <c r="A174" s="5" t="s">
        <v>96</v>
      </c>
      <c r="B174" s="21">
        <v>951</v>
      </c>
      <c r="C174" s="6" t="s">
        <v>67</v>
      </c>
      <c r="D174" s="6" t="s">
        <v>365</v>
      </c>
      <c r="E174" s="6" t="s">
        <v>91</v>
      </c>
      <c r="F174" s="6"/>
      <c r="G174" s="118">
        <f>G175</f>
        <v>6636.9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56"/>
      <c r="Y174" s="52"/>
      <c r="Z174" s="118">
        <f>Z175</f>
        <v>31.112</v>
      </c>
      <c r="AA174" s="140">
        <f t="shared" si="21"/>
        <v>0.4687730717654327</v>
      </c>
    </row>
    <row r="175" spans="1:29" ht="32.25" outlineLevel="6" thickBot="1">
      <c r="A175" s="80" t="s">
        <v>97</v>
      </c>
      <c r="B175" s="73">
        <v>951</v>
      </c>
      <c r="C175" s="74" t="s">
        <v>67</v>
      </c>
      <c r="D175" s="74" t="s">
        <v>365</v>
      </c>
      <c r="E175" s="74" t="s">
        <v>92</v>
      </c>
      <c r="F175" s="74"/>
      <c r="G175" s="115">
        <v>6636.9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56"/>
      <c r="Y175" s="52"/>
      <c r="Z175" s="115">
        <v>31.112</v>
      </c>
      <c r="AA175" s="140">
        <f t="shared" si="21"/>
        <v>0.4687730717654327</v>
      </c>
      <c r="AC175" s="240"/>
    </row>
    <row r="176" spans="1:29" ht="16.5" outlineLevel="6" thickBot="1">
      <c r="A176" s="5" t="s">
        <v>98</v>
      </c>
      <c r="B176" s="21">
        <v>951</v>
      </c>
      <c r="C176" s="6" t="s">
        <v>67</v>
      </c>
      <c r="D176" s="6" t="s">
        <v>365</v>
      </c>
      <c r="E176" s="6" t="s">
        <v>93</v>
      </c>
      <c r="F176" s="6"/>
      <c r="G176" s="118">
        <f>G177</f>
        <v>11.1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56"/>
      <c r="Y176" s="52"/>
      <c r="Z176" s="118">
        <f>Z177</f>
        <v>0.85</v>
      </c>
      <c r="AA176" s="140">
        <f t="shared" si="21"/>
        <v>7.657657657657657</v>
      </c>
      <c r="AC176" s="240"/>
    </row>
    <row r="177" spans="1:29" ht="16.5" outlineLevel="6" thickBot="1">
      <c r="A177" s="69" t="s">
        <v>100</v>
      </c>
      <c r="B177" s="73">
        <v>951</v>
      </c>
      <c r="C177" s="74" t="s">
        <v>67</v>
      </c>
      <c r="D177" s="74" t="s">
        <v>365</v>
      </c>
      <c r="E177" s="74" t="s">
        <v>95</v>
      </c>
      <c r="F177" s="94"/>
      <c r="G177" s="115">
        <v>11.1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56"/>
      <c r="Y177" s="52"/>
      <c r="Z177" s="115">
        <v>0.85</v>
      </c>
      <c r="AA177" s="140">
        <f t="shared" si="21"/>
        <v>7.657657657657657</v>
      </c>
      <c r="AC177" s="240"/>
    </row>
    <row r="178" spans="1:27" ht="16.5" outlineLevel="6" thickBot="1">
      <c r="A178" s="96" t="s">
        <v>145</v>
      </c>
      <c r="B178" s="105">
        <v>951</v>
      </c>
      <c r="C178" s="36" t="s">
        <v>146</v>
      </c>
      <c r="D178" s="36" t="s">
        <v>245</v>
      </c>
      <c r="E178" s="36" t="s">
        <v>5</v>
      </c>
      <c r="F178" s="97"/>
      <c r="G178" s="124">
        <f>G179</f>
        <v>1943.634</v>
      </c>
      <c r="H178" s="134">
        <f aca="true" t="shared" si="24" ref="H178:X178">H184</f>
        <v>0</v>
      </c>
      <c r="I178" s="134">
        <f t="shared" si="24"/>
        <v>0</v>
      </c>
      <c r="J178" s="134">
        <f t="shared" si="24"/>
        <v>0</v>
      </c>
      <c r="K178" s="134">
        <f t="shared" si="24"/>
        <v>0</v>
      </c>
      <c r="L178" s="134">
        <f t="shared" si="24"/>
        <v>0</v>
      </c>
      <c r="M178" s="134">
        <f t="shared" si="24"/>
        <v>0</v>
      </c>
      <c r="N178" s="134">
        <f t="shared" si="24"/>
        <v>0</v>
      </c>
      <c r="O178" s="134">
        <f t="shared" si="24"/>
        <v>0</v>
      </c>
      <c r="P178" s="134">
        <f t="shared" si="24"/>
        <v>0</v>
      </c>
      <c r="Q178" s="134">
        <f t="shared" si="24"/>
        <v>0</v>
      </c>
      <c r="R178" s="134">
        <f t="shared" si="24"/>
        <v>0</v>
      </c>
      <c r="S178" s="134">
        <f t="shared" si="24"/>
        <v>0</v>
      </c>
      <c r="T178" s="134">
        <f t="shared" si="24"/>
        <v>0</v>
      </c>
      <c r="U178" s="134">
        <f t="shared" si="24"/>
        <v>0</v>
      </c>
      <c r="V178" s="134">
        <f t="shared" si="24"/>
        <v>0</v>
      </c>
      <c r="W178" s="134">
        <f t="shared" si="24"/>
        <v>0</v>
      </c>
      <c r="X178" s="193">
        <f t="shared" si="24"/>
        <v>1027.32</v>
      </c>
      <c r="Y178" s="174">
        <f>X178/G163*100</f>
        <v>10273.2</v>
      </c>
      <c r="Z178" s="124">
        <f>Z179</f>
        <v>485.909</v>
      </c>
      <c r="AA178" s="140">
        <f t="shared" si="21"/>
        <v>25.000025725007895</v>
      </c>
    </row>
    <row r="179" spans="1:27" ht="16.5" outlineLevel="6" thickBot="1">
      <c r="A179" s="29" t="s">
        <v>78</v>
      </c>
      <c r="B179" s="19">
        <v>951</v>
      </c>
      <c r="C179" s="9" t="s">
        <v>79</v>
      </c>
      <c r="D179" s="9" t="s">
        <v>245</v>
      </c>
      <c r="E179" s="9" t="s">
        <v>5</v>
      </c>
      <c r="F179" s="98" t="s">
        <v>5</v>
      </c>
      <c r="G179" s="178">
        <f>G180</f>
        <v>1943.634</v>
      </c>
      <c r="H179" s="182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211"/>
      <c r="Y179" s="174"/>
      <c r="Z179" s="178">
        <f>Z180</f>
        <v>485.909</v>
      </c>
      <c r="AA179" s="140">
        <f t="shared" si="21"/>
        <v>25.000025725007895</v>
      </c>
    </row>
    <row r="180" spans="1:27" ht="32.25" outlineLevel="6" thickBot="1">
      <c r="A180" s="91" t="s">
        <v>131</v>
      </c>
      <c r="B180" s="19">
        <v>951</v>
      </c>
      <c r="C180" s="9" t="s">
        <v>79</v>
      </c>
      <c r="D180" s="9" t="s">
        <v>246</v>
      </c>
      <c r="E180" s="9" t="s">
        <v>5</v>
      </c>
      <c r="F180" s="98"/>
      <c r="G180" s="178">
        <f>G181</f>
        <v>1943.634</v>
      </c>
      <c r="H180" s="182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211"/>
      <c r="Y180" s="174"/>
      <c r="Z180" s="178">
        <f>Z181</f>
        <v>485.909</v>
      </c>
      <c r="AA180" s="140">
        <f t="shared" si="21"/>
        <v>25.000025725007895</v>
      </c>
    </row>
    <row r="181" spans="1:27" ht="32.25" outlineLevel="6" thickBot="1">
      <c r="A181" s="91" t="s">
        <v>132</v>
      </c>
      <c r="B181" s="19">
        <v>951</v>
      </c>
      <c r="C181" s="9" t="s">
        <v>79</v>
      </c>
      <c r="D181" s="9" t="s">
        <v>247</v>
      </c>
      <c r="E181" s="9" t="s">
        <v>5</v>
      </c>
      <c r="F181" s="98"/>
      <c r="G181" s="178">
        <f>G182</f>
        <v>1943.634</v>
      </c>
      <c r="H181" s="182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211"/>
      <c r="Y181" s="174"/>
      <c r="Z181" s="178">
        <f>Z182</f>
        <v>485.909</v>
      </c>
      <c r="AA181" s="140">
        <f t="shared" si="21"/>
        <v>25.000025725007895</v>
      </c>
    </row>
    <row r="182" spans="1:27" ht="32.25" outlineLevel="6" thickBot="1">
      <c r="A182" s="70" t="s">
        <v>38</v>
      </c>
      <c r="B182" s="71">
        <v>951</v>
      </c>
      <c r="C182" s="72" t="s">
        <v>79</v>
      </c>
      <c r="D182" s="72" t="s">
        <v>268</v>
      </c>
      <c r="E182" s="72" t="s">
        <v>5</v>
      </c>
      <c r="F182" s="99" t="s">
        <v>5</v>
      </c>
      <c r="G182" s="195">
        <f>G183</f>
        <v>1943.634</v>
      </c>
      <c r="H182" s="182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211"/>
      <c r="Y182" s="174"/>
      <c r="Z182" s="195">
        <f>Z183</f>
        <v>485.909</v>
      </c>
      <c r="AA182" s="140">
        <f t="shared" si="21"/>
        <v>25.000025725007895</v>
      </c>
    </row>
    <row r="183" spans="1:29" ht="16.5" outlineLevel="6" thickBot="1">
      <c r="A183" s="163" t="s">
        <v>112</v>
      </c>
      <c r="B183" s="164">
        <v>951</v>
      </c>
      <c r="C183" s="126" t="s">
        <v>79</v>
      </c>
      <c r="D183" s="126" t="s">
        <v>268</v>
      </c>
      <c r="E183" s="126" t="s">
        <v>111</v>
      </c>
      <c r="F183" s="165" t="s">
        <v>147</v>
      </c>
      <c r="G183" s="166">
        <v>1943.634</v>
      </c>
      <c r="H183" s="145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67"/>
      <c r="Y183" s="144"/>
      <c r="Z183" s="166">
        <v>485.909</v>
      </c>
      <c r="AA183" s="140">
        <f t="shared" si="21"/>
        <v>25.000025725007895</v>
      </c>
      <c r="AC183" s="240"/>
    </row>
    <row r="184" spans="1:27" ht="32.25" outlineLevel="6" thickBot="1">
      <c r="A184" s="88" t="s">
        <v>52</v>
      </c>
      <c r="B184" s="18">
        <v>951</v>
      </c>
      <c r="C184" s="14" t="s">
        <v>51</v>
      </c>
      <c r="D184" s="14" t="s">
        <v>245</v>
      </c>
      <c r="E184" s="14" t="s">
        <v>5</v>
      </c>
      <c r="F184" s="14"/>
      <c r="G184" s="113">
        <f aca="true" t="shared" si="25" ref="G184:G189">G185</f>
        <v>250</v>
      </c>
      <c r="H184" s="212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97"/>
      <c r="X184" s="186">
        <v>1027.32</v>
      </c>
      <c r="Y184" s="174">
        <f aca="true" t="shared" si="26" ref="Y184:Y189">X184/G178*100</f>
        <v>52.85563022667847</v>
      </c>
      <c r="Z184" s="113">
        <f aca="true" t="shared" si="27" ref="Z184:Z189">Z185</f>
        <v>4.536</v>
      </c>
      <c r="AA184" s="140">
        <f t="shared" si="21"/>
        <v>1.8143999999999998</v>
      </c>
    </row>
    <row r="185" spans="1:27" ht="18" customHeight="1" outlineLevel="6" thickBot="1">
      <c r="A185" s="8" t="s">
        <v>31</v>
      </c>
      <c r="B185" s="19">
        <v>951</v>
      </c>
      <c r="C185" s="9" t="s">
        <v>10</v>
      </c>
      <c r="D185" s="9" t="s">
        <v>245</v>
      </c>
      <c r="E185" s="9" t="s">
        <v>5</v>
      </c>
      <c r="F185" s="9"/>
      <c r="G185" s="114">
        <f t="shared" si="25"/>
        <v>250</v>
      </c>
      <c r="H185" s="175" t="e">
        <f>H186+#REF!</f>
        <v>#REF!</v>
      </c>
      <c r="I185" s="175" t="e">
        <f>I186+#REF!</f>
        <v>#REF!</v>
      </c>
      <c r="J185" s="175" t="e">
        <f>J186+#REF!</f>
        <v>#REF!</v>
      </c>
      <c r="K185" s="175" t="e">
        <f>K186+#REF!</f>
        <v>#REF!</v>
      </c>
      <c r="L185" s="175" t="e">
        <f>L186+#REF!</f>
        <v>#REF!</v>
      </c>
      <c r="M185" s="175" t="e">
        <f>M186+#REF!</f>
        <v>#REF!</v>
      </c>
      <c r="N185" s="175" t="e">
        <f>N186+#REF!</f>
        <v>#REF!</v>
      </c>
      <c r="O185" s="175" t="e">
        <f>O186+#REF!</f>
        <v>#REF!</v>
      </c>
      <c r="P185" s="175" t="e">
        <f>P186+#REF!</f>
        <v>#REF!</v>
      </c>
      <c r="Q185" s="175" t="e">
        <f>Q186+#REF!</f>
        <v>#REF!</v>
      </c>
      <c r="R185" s="175" t="e">
        <f>R186+#REF!</f>
        <v>#REF!</v>
      </c>
      <c r="S185" s="175" t="e">
        <f>S186+#REF!</f>
        <v>#REF!</v>
      </c>
      <c r="T185" s="175" t="e">
        <f>T186+#REF!</f>
        <v>#REF!</v>
      </c>
      <c r="U185" s="175" t="e">
        <f>U186+#REF!</f>
        <v>#REF!</v>
      </c>
      <c r="V185" s="175" t="e">
        <f>V186+#REF!</f>
        <v>#REF!</v>
      </c>
      <c r="W185" s="175" t="e">
        <f>W186+#REF!</f>
        <v>#REF!</v>
      </c>
      <c r="X185" s="213" t="e">
        <f>X186+#REF!</f>
        <v>#REF!</v>
      </c>
      <c r="Y185" s="174" t="e">
        <f t="shared" si="26"/>
        <v>#REF!</v>
      </c>
      <c r="Z185" s="114">
        <f t="shared" si="27"/>
        <v>4.536</v>
      </c>
      <c r="AA185" s="140">
        <f t="shared" si="21"/>
        <v>1.8143999999999998</v>
      </c>
    </row>
    <row r="186" spans="1:27" ht="34.5" customHeight="1" outlineLevel="3" thickBot="1">
      <c r="A186" s="91" t="s">
        <v>131</v>
      </c>
      <c r="B186" s="19">
        <v>951</v>
      </c>
      <c r="C186" s="9" t="s">
        <v>10</v>
      </c>
      <c r="D186" s="9" t="s">
        <v>246</v>
      </c>
      <c r="E186" s="9" t="s">
        <v>5</v>
      </c>
      <c r="F186" s="9"/>
      <c r="G186" s="114">
        <f t="shared" si="25"/>
        <v>250</v>
      </c>
      <c r="H186" s="178">
        <f aca="true" t="shared" si="28" ref="H186:X188">H187</f>
        <v>0</v>
      </c>
      <c r="I186" s="178">
        <f t="shared" si="28"/>
        <v>0</v>
      </c>
      <c r="J186" s="178">
        <f t="shared" si="28"/>
        <v>0</v>
      </c>
      <c r="K186" s="178">
        <f t="shared" si="28"/>
        <v>0</v>
      </c>
      <c r="L186" s="178">
        <f t="shared" si="28"/>
        <v>0</v>
      </c>
      <c r="M186" s="178">
        <f t="shared" si="28"/>
        <v>0</v>
      </c>
      <c r="N186" s="178">
        <f t="shared" si="28"/>
        <v>0</v>
      </c>
      <c r="O186" s="178">
        <f t="shared" si="28"/>
        <v>0</v>
      </c>
      <c r="P186" s="178">
        <f t="shared" si="28"/>
        <v>0</v>
      </c>
      <c r="Q186" s="178">
        <f t="shared" si="28"/>
        <v>0</v>
      </c>
      <c r="R186" s="178">
        <f t="shared" si="28"/>
        <v>0</v>
      </c>
      <c r="S186" s="178">
        <f t="shared" si="28"/>
        <v>0</v>
      </c>
      <c r="T186" s="178">
        <f t="shared" si="28"/>
        <v>0</v>
      </c>
      <c r="U186" s="178">
        <f t="shared" si="28"/>
        <v>0</v>
      </c>
      <c r="V186" s="178">
        <f t="shared" si="28"/>
        <v>0</v>
      </c>
      <c r="W186" s="178">
        <f t="shared" si="28"/>
        <v>0</v>
      </c>
      <c r="X186" s="189">
        <f t="shared" si="28"/>
        <v>67.348</v>
      </c>
      <c r="Y186" s="174">
        <f t="shared" si="26"/>
        <v>3.465055663772089</v>
      </c>
      <c r="Z186" s="114">
        <f t="shared" si="27"/>
        <v>4.536</v>
      </c>
      <c r="AA186" s="140">
        <f t="shared" si="21"/>
        <v>1.8143999999999998</v>
      </c>
    </row>
    <row r="187" spans="1:27" ht="18.75" customHeight="1" outlineLevel="3" thickBot="1">
      <c r="A187" s="91" t="s">
        <v>132</v>
      </c>
      <c r="B187" s="19">
        <v>951</v>
      </c>
      <c r="C187" s="9" t="s">
        <v>10</v>
      </c>
      <c r="D187" s="9" t="s">
        <v>247</v>
      </c>
      <c r="E187" s="9" t="s">
        <v>5</v>
      </c>
      <c r="F187" s="9"/>
      <c r="G187" s="114">
        <f t="shared" si="25"/>
        <v>250</v>
      </c>
      <c r="H187" s="178">
        <f t="shared" si="28"/>
        <v>0</v>
      </c>
      <c r="I187" s="178">
        <f t="shared" si="28"/>
        <v>0</v>
      </c>
      <c r="J187" s="178">
        <f t="shared" si="28"/>
        <v>0</v>
      </c>
      <c r="K187" s="178">
        <f t="shared" si="28"/>
        <v>0</v>
      </c>
      <c r="L187" s="178">
        <f t="shared" si="28"/>
        <v>0</v>
      </c>
      <c r="M187" s="178">
        <f t="shared" si="28"/>
        <v>0</v>
      </c>
      <c r="N187" s="178">
        <f t="shared" si="28"/>
        <v>0</v>
      </c>
      <c r="O187" s="178">
        <f t="shared" si="28"/>
        <v>0</v>
      </c>
      <c r="P187" s="178">
        <f t="shared" si="28"/>
        <v>0</v>
      </c>
      <c r="Q187" s="178">
        <f t="shared" si="28"/>
        <v>0</v>
      </c>
      <c r="R187" s="178">
        <f t="shared" si="28"/>
        <v>0</v>
      </c>
      <c r="S187" s="178">
        <f t="shared" si="28"/>
        <v>0</v>
      </c>
      <c r="T187" s="178">
        <f t="shared" si="28"/>
        <v>0</v>
      </c>
      <c r="U187" s="178">
        <f t="shared" si="28"/>
        <v>0</v>
      </c>
      <c r="V187" s="178">
        <f t="shared" si="28"/>
        <v>0</v>
      </c>
      <c r="W187" s="178">
        <f t="shared" si="28"/>
        <v>0</v>
      </c>
      <c r="X187" s="189">
        <f t="shared" si="28"/>
        <v>67.348</v>
      </c>
      <c r="Y187" s="174">
        <f t="shared" si="26"/>
        <v>3.465055663772089</v>
      </c>
      <c r="Z187" s="114">
        <f t="shared" si="27"/>
        <v>4.536</v>
      </c>
      <c r="AA187" s="140">
        <f t="shared" si="21"/>
        <v>1.8143999999999998</v>
      </c>
    </row>
    <row r="188" spans="1:27" ht="33.75" customHeight="1" outlineLevel="4" thickBot="1">
      <c r="A188" s="75" t="s">
        <v>148</v>
      </c>
      <c r="B188" s="71">
        <v>951</v>
      </c>
      <c r="C188" s="72" t="s">
        <v>10</v>
      </c>
      <c r="D188" s="72" t="s">
        <v>269</v>
      </c>
      <c r="E188" s="72" t="s">
        <v>5</v>
      </c>
      <c r="F188" s="72"/>
      <c r="G188" s="116">
        <f t="shared" si="25"/>
        <v>250</v>
      </c>
      <c r="H188" s="134">
        <f t="shared" si="28"/>
        <v>0</v>
      </c>
      <c r="I188" s="134">
        <f t="shared" si="28"/>
        <v>0</v>
      </c>
      <c r="J188" s="134">
        <f t="shared" si="28"/>
        <v>0</v>
      </c>
      <c r="K188" s="134">
        <f t="shared" si="28"/>
        <v>0</v>
      </c>
      <c r="L188" s="134">
        <f t="shared" si="28"/>
        <v>0</v>
      </c>
      <c r="M188" s="134">
        <f t="shared" si="28"/>
        <v>0</v>
      </c>
      <c r="N188" s="134">
        <f t="shared" si="28"/>
        <v>0</v>
      </c>
      <c r="O188" s="134">
        <f t="shared" si="28"/>
        <v>0</v>
      </c>
      <c r="P188" s="134">
        <f t="shared" si="28"/>
        <v>0</v>
      </c>
      <c r="Q188" s="134">
        <f t="shared" si="28"/>
        <v>0</v>
      </c>
      <c r="R188" s="134">
        <f t="shared" si="28"/>
        <v>0</v>
      </c>
      <c r="S188" s="134">
        <f t="shared" si="28"/>
        <v>0</v>
      </c>
      <c r="T188" s="134">
        <f t="shared" si="28"/>
        <v>0</v>
      </c>
      <c r="U188" s="134">
        <f t="shared" si="28"/>
        <v>0</v>
      </c>
      <c r="V188" s="134">
        <f t="shared" si="28"/>
        <v>0</v>
      </c>
      <c r="W188" s="134">
        <f t="shared" si="28"/>
        <v>0</v>
      </c>
      <c r="X188" s="193">
        <f t="shared" si="28"/>
        <v>67.348</v>
      </c>
      <c r="Y188" s="174">
        <f t="shared" si="26"/>
        <v>3.465055663772089</v>
      </c>
      <c r="Z188" s="116">
        <f t="shared" si="27"/>
        <v>4.536</v>
      </c>
      <c r="AA188" s="140">
        <f t="shared" si="21"/>
        <v>1.8143999999999998</v>
      </c>
    </row>
    <row r="189" spans="1:27" ht="17.25" customHeight="1" outlineLevel="5" thickBot="1">
      <c r="A189" s="5" t="s">
        <v>96</v>
      </c>
      <c r="B189" s="21">
        <v>951</v>
      </c>
      <c r="C189" s="6" t="s">
        <v>10</v>
      </c>
      <c r="D189" s="6" t="s">
        <v>269</v>
      </c>
      <c r="E189" s="6" t="s">
        <v>91</v>
      </c>
      <c r="F189" s="6"/>
      <c r="G189" s="118">
        <f t="shared" si="25"/>
        <v>250</v>
      </c>
      <c r="H189" s="185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83"/>
      <c r="X189" s="186">
        <v>67.348</v>
      </c>
      <c r="Y189" s="174">
        <f t="shared" si="26"/>
        <v>3.465055663772089</v>
      </c>
      <c r="Z189" s="118">
        <f t="shared" si="27"/>
        <v>4.536</v>
      </c>
      <c r="AA189" s="140">
        <f t="shared" si="21"/>
        <v>1.8143999999999998</v>
      </c>
    </row>
    <row r="190" spans="1:29" ht="32.25" outlineLevel="5" thickBot="1">
      <c r="A190" s="69" t="s">
        <v>97</v>
      </c>
      <c r="B190" s="73">
        <v>951</v>
      </c>
      <c r="C190" s="74" t="s">
        <v>10</v>
      </c>
      <c r="D190" s="74" t="s">
        <v>269</v>
      </c>
      <c r="E190" s="74" t="s">
        <v>92</v>
      </c>
      <c r="F190" s="74"/>
      <c r="G190" s="115">
        <v>250</v>
      </c>
      <c r="H190" s="182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7"/>
      <c r="Y190" s="174"/>
      <c r="Z190" s="115">
        <v>4.536</v>
      </c>
      <c r="AA190" s="140">
        <f t="shared" si="21"/>
        <v>1.8143999999999998</v>
      </c>
      <c r="AC190" s="240"/>
    </row>
    <row r="191" spans="1:27" ht="19.5" outlineLevel="6" thickBot="1">
      <c r="A191" s="88" t="s">
        <v>50</v>
      </c>
      <c r="B191" s="18">
        <v>951</v>
      </c>
      <c r="C191" s="14" t="s">
        <v>49</v>
      </c>
      <c r="D191" s="14" t="s">
        <v>245</v>
      </c>
      <c r="E191" s="14" t="s">
        <v>5</v>
      </c>
      <c r="F191" s="14"/>
      <c r="G191" s="113">
        <f>G203+G226+G192+G198</f>
        <v>54071.7537</v>
      </c>
      <c r="H191" s="28" t="e">
        <f aca="true" t="shared" si="29" ref="H191:X191">H192+H197</f>
        <v>#REF!</v>
      </c>
      <c r="I191" s="28" t="e">
        <f t="shared" si="29"/>
        <v>#REF!</v>
      </c>
      <c r="J191" s="28" t="e">
        <f t="shared" si="29"/>
        <v>#REF!</v>
      </c>
      <c r="K191" s="28" t="e">
        <f t="shared" si="29"/>
        <v>#REF!</v>
      </c>
      <c r="L191" s="28" t="e">
        <f t="shared" si="29"/>
        <v>#REF!</v>
      </c>
      <c r="M191" s="28" t="e">
        <f t="shared" si="29"/>
        <v>#REF!</v>
      </c>
      <c r="N191" s="28" t="e">
        <f t="shared" si="29"/>
        <v>#REF!</v>
      </c>
      <c r="O191" s="28" t="e">
        <f t="shared" si="29"/>
        <v>#REF!</v>
      </c>
      <c r="P191" s="28" t="e">
        <f t="shared" si="29"/>
        <v>#REF!</v>
      </c>
      <c r="Q191" s="28" t="e">
        <f t="shared" si="29"/>
        <v>#REF!</v>
      </c>
      <c r="R191" s="28" t="e">
        <f t="shared" si="29"/>
        <v>#REF!</v>
      </c>
      <c r="S191" s="28" t="e">
        <f t="shared" si="29"/>
        <v>#REF!</v>
      </c>
      <c r="T191" s="28" t="e">
        <f t="shared" si="29"/>
        <v>#REF!</v>
      </c>
      <c r="U191" s="28" t="e">
        <f t="shared" si="29"/>
        <v>#REF!</v>
      </c>
      <c r="V191" s="28" t="e">
        <f t="shared" si="29"/>
        <v>#REF!</v>
      </c>
      <c r="W191" s="28" t="e">
        <f t="shared" si="29"/>
        <v>#REF!</v>
      </c>
      <c r="X191" s="59" t="e">
        <f t="shared" si="29"/>
        <v>#REF!</v>
      </c>
      <c r="Y191" s="52" t="e">
        <f>X191/G185*100</f>
        <v>#REF!</v>
      </c>
      <c r="Z191" s="113">
        <f>Z203+Z226+Z192+Z198</f>
        <v>124.791</v>
      </c>
      <c r="AA191" s="140">
        <f t="shared" si="21"/>
        <v>0.23078778005308156</v>
      </c>
    </row>
    <row r="192" spans="1:27" ht="16.5" outlineLevel="6" thickBot="1">
      <c r="A192" s="65" t="s">
        <v>201</v>
      </c>
      <c r="B192" s="19">
        <v>951</v>
      </c>
      <c r="C192" s="9" t="s">
        <v>203</v>
      </c>
      <c r="D192" s="9" t="s">
        <v>245</v>
      </c>
      <c r="E192" s="9" t="s">
        <v>5</v>
      </c>
      <c r="F192" s="9"/>
      <c r="G192" s="114">
        <f>G193</f>
        <v>499.319</v>
      </c>
      <c r="H192" s="30">
        <f aca="true" t="shared" si="30" ref="H192:X193">H193</f>
        <v>0</v>
      </c>
      <c r="I192" s="30">
        <f t="shared" si="30"/>
        <v>0</v>
      </c>
      <c r="J192" s="30">
        <f t="shared" si="30"/>
        <v>0</v>
      </c>
      <c r="K192" s="30">
        <f t="shared" si="30"/>
        <v>0</v>
      </c>
      <c r="L192" s="30">
        <f t="shared" si="30"/>
        <v>0</v>
      </c>
      <c r="M192" s="30">
        <f t="shared" si="30"/>
        <v>0</v>
      </c>
      <c r="N192" s="30">
        <f t="shared" si="30"/>
        <v>0</v>
      </c>
      <c r="O192" s="30">
        <f t="shared" si="30"/>
        <v>0</v>
      </c>
      <c r="P192" s="30">
        <f t="shared" si="30"/>
        <v>0</v>
      </c>
      <c r="Q192" s="30">
        <f t="shared" si="30"/>
        <v>0</v>
      </c>
      <c r="R192" s="30">
        <f t="shared" si="30"/>
        <v>0</v>
      </c>
      <c r="S192" s="30">
        <f t="shared" si="30"/>
        <v>0</v>
      </c>
      <c r="T192" s="30">
        <f t="shared" si="30"/>
        <v>0</v>
      </c>
      <c r="U192" s="30">
        <f t="shared" si="30"/>
        <v>0</v>
      </c>
      <c r="V192" s="30">
        <f t="shared" si="30"/>
        <v>0</v>
      </c>
      <c r="W192" s="30">
        <f t="shared" si="30"/>
        <v>0</v>
      </c>
      <c r="X192" s="55">
        <f t="shared" si="30"/>
        <v>0</v>
      </c>
      <c r="Y192" s="52">
        <f>X192/G186*100</f>
        <v>0</v>
      </c>
      <c r="Z192" s="114">
        <f>Z193</f>
        <v>0</v>
      </c>
      <c r="AA192" s="140">
        <f t="shared" si="21"/>
        <v>0</v>
      </c>
    </row>
    <row r="193" spans="1:27" ht="32.25" outlineLevel="6" thickBot="1">
      <c r="A193" s="91" t="s">
        <v>131</v>
      </c>
      <c r="B193" s="19">
        <v>951</v>
      </c>
      <c r="C193" s="9" t="s">
        <v>203</v>
      </c>
      <c r="D193" s="9" t="s">
        <v>246</v>
      </c>
      <c r="E193" s="9" t="s">
        <v>5</v>
      </c>
      <c r="F193" s="9"/>
      <c r="G193" s="114">
        <f>G194</f>
        <v>499.319</v>
      </c>
      <c r="H193" s="31">
        <f t="shared" si="30"/>
        <v>0</v>
      </c>
      <c r="I193" s="31">
        <f t="shared" si="30"/>
        <v>0</v>
      </c>
      <c r="J193" s="31">
        <f t="shared" si="30"/>
        <v>0</v>
      </c>
      <c r="K193" s="31">
        <f t="shared" si="30"/>
        <v>0</v>
      </c>
      <c r="L193" s="31">
        <f t="shared" si="30"/>
        <v>0</v>
      </c>
      <c r="M193" s="31">
        <f t="shared" si="30"/>
        <v>0</v>
      </c>
      <c r="N193" s="31">
        <f t="shared" si="30"/>
        <v>0</v>
      </c>
      <c r="O193" s="31">
        <f t="shared" si="30"/>
        <v>0</v>
      </c>
      <c r="P193" s="31">
        <f t="shared" si="30"/>
        <v>0</v>
      </c>
      <c r="Q193" s="31">
        <f t="shared" si="30"/>
        <v>0</v>
      </c>
      <c r="R193" s="31">
        <f t="shared" si="30"/>
        <v>0</v>
      </c>
      <c r="S193" s="31">
        <f t="shared" si="30"/>
        <v>0</v>
      </c>
      <c r="T193" s="31">
        <f t="shared" si="30"/>
        <v>0</v>
      </c>
      <c r="U193" s="31">
        <f t="shared" si="30"/>
        <v>0</v>
      </c>
      <c r="V193" s="31">
        <f t="shared" si="30"/>
        <v>0</v>
      </c>
      <c r="W193" s="31">
        <f t="shared" si="30"/>
        <v>0</v>
      </c>
      <c r="X193" s="56">
        <f t="shared" si="30"/>
        <v>0</v>
      </c>
      <c r="Y193" s="52">
        <f>X193/G187*100</f>
        <v>0</v>
      </c>
      <c r="Z193" s="114">
        <f>Z194</f>
        <v>0</v>
      </c>
      <c r="AA193" s="140">
        <f t="shared" si="21"/>
        <v>0</v>
      </c>
    </row>
    <row r="194" spans="1:27" ht="32.25" outlineLevel="6" thickBot="1">
      <c r="A194" s="91" t="s">
        <v>132</v>
      </c>
      <c r="B194" s="19">
        <v>951</v>
      </c>
      <c r="C194" s="9" t="s">
        <v>203</v>
      </c>
      <c r="D194" s="9" t="s">
        <v>247</v>
      </c>
      <c r="E194" s="9" t="s">
        <v>5</v>
      </c>
      <c r="F194" s="9"/>
      <c r="G194" s="114">
        <f>G195</f>
        <v>499.319</v>
      </c>
      <c r="H194" s="26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40"/>
      <c r="X194" s="54">
        <v>0</v>
      </c>
      <c r="Y194" s="52">
        <f>X194/G188*100</f>
        <v>0</v>
      </c>
      <c r="Z194" s="114">
        <f>Z195</f>
        <v>0</v>
      </c>
      <c r="AA194" s="140">
        <f t="shared" si="21"/>
        <v>0</v>
      </c>
    </row>
    <row r="195" spans="1:27" ht="48" outlineLevel="6" thickBot="1">
      <c r="A195" s="93" t="s">
        <v>202</v>
      </c>
      <c r="B195" s="71">
        <v>951</v>
      </c>
      <c r="C195" s="72" t="s">
        <v>203</v>
      </c>
      <c r="D195" s="72" t="s">
        <v>270</v>
      </c>
      <c r="E195" s="72" t="s">
        <v>5</v>
      </c>
      <c r="F195" s="72"/>
      <c r="G195" s="116">
        <f>G196</f>
        <v>499.319</v>
      </c>
      <c r="H195" s="48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60"/>
      <c r="Y195" s="52"/>
      <c r="Z195" s="116">
        <f>Z196</f>
        <v>0</v>
      </c>
      <c r="AA195" s="140">
        <f t="shared" si="21"/>
        <v>0</v>
      </c>
    </row>
    <row r="196" spans="1:27" ht="18.75" customHeight="1" outlineLevel="6" thickBot="1">
      <c r="A196" s="5" t="s">
        <v>96</v>
      </c>
      <c r="B196" s="21">
        <v>951</v>
      </c>
      <c r="C196" s="6" t="s">
        <v>203</v>
      </c>
      <c r="D196" s="6" t="s">
        <v>270</v>
      </c>
      <c r="E196" s="6" t="s">
        <v>91</v>
      </c>
      <c r="F196" s="6"/>
      <c r="G196" s="118">
        <f>G197</f>
        <v>499.319</v>
      </c>
      <c r="H196" s="48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60"/>
      <c r="Y196" s="52"/>
      <c r="Z196" s="118">
        <f>Z197</f>
        <v>0</v>
      </c>
      <c r="AA196" s="140">
        <f t="shared" si="21"/>
        <v>0</v>
      </c>
    </row>
    <row r="197" spans="1:27" ht="32.25" outlineLevel="3" thickBot="1">
      <c r="A197" s="69" t="s">
        <v>97</v>
      </c>
      <c r="B197" s="73">
        <v>951</v>
      </c>
      <c r="C197" s="74" t="s">
        <v>203</v>
      </c>
      <c r="D197" s="74" t="s">
        <v>270</v>
      </c>
      <c r="E197" s="74" t="s">
        <v>92</v>
      </c>
      <c r="F197" s="74"/>
      <c r="G197" s="115">
        <v>499.319</v>
      </c>
      <c r="H197" s="30" t="e">
        <f>H216+H219+H236+#REF!</f>
        <v>#REF!</v>
      </c>
      <c r="I197" s="30" t="e">
        <f>I216+I219+I236+#REF!</f>
        <v>#REF!</v>
      </c>
      <c r="J197" s="30" t="e">
        <f>J216+J219+J236+#REF!</f>
        <v>#REF!</v>
      </c>
      <c r="K197" s="30" t="e">
        <f>K216+K219+K236+#REF!</f>
        <v>#REF!</v>
      </c>
      <c r="L197" s="30" t="e">
        <f>L216+L219+L236+#REF!</f>
        <v>#REF!</v>
      </c>
      <c r="M197" s="30" t="e">
        <f>M216+M219+M236+#REF!</f>
        <v>#REF!</v>
      </c>
      <c r="N197" s="30" t="e">
        <f>N216+N219+N236+#REF!</f>
        <v>#REF!</v>
      </c>
      <c r="O197" s="30" t="e">
        <f>O216+O219+O236+#REF!</f>
        <v>#REF!</v>
      </c>
      <c r="P197" s="30" t="e">
        <f>P216+P219+P236+#REF!</f>
        <v>#REF!</v>
      </c>
      <c r="Q197" s="30" t="e">
        <f>Q216+Q219+Q236+#REF!</f>
        <v>#REF!</v>
      </c>
      <c r="R197" s="30" t="e">
        <f>R216+R219+R236+#REF!</f>
        <v>#REF!</v>
      </c>
      <c r="S197" s="30" t="e">
        <f>S216+S219+S236+#REF!</f>
        <v>#REF!</v>
      </c>
      <c r="T197" s="30" t="e">
        <f>T216+T219+T236+#REF!</f>
        <v>#REF!</v>
      </c>
      <c r="U197" s="30" t="e">
        <f>U216+U219+U236+#REF!</f>
        <v>#REF!</v>
      </c>
      <c r="V197" s="30" t="e">
        <f>V216+V219+V236+#REF!</f>
        <v>#REF!</v>
      </c>
      <c r="W197" s="30" t="e">
        <f>W216+W219+W236+#REF!</f>
        <v>#REF!</v>
      </c>
      <c r="X197" s="55" t="e">
        <f>X216+X219+X236+#REF!</f>
        <v>#REF!</v>
      </c>
      <c r="Y197" s="52" t="e">
        <f>X197/G191*100</f>
        <v>#REF!</v>
      </c>
      <c r="Z197" s="115">
        <v>0</v>
      </c>
      <c r="AA197" s="140">
        <f t="shared" si="21"/>
        <v>0</v>
      </c>
    </row>
    <row r="198" spans="1:27" ht="16.5" outlineLevel="3" thickBot="1">
      <c r="A198" s="91" t="s">
        <v>397</v>
      </c>
      <c r="B198" s="19">
        <v>951</v>
      </c>
      <c r="C198" s="9" t="s">
        <v>399</v>
      </c>
      <c r="D198" s="9" t="s">
        <v>245</v>
      </c>
      <c r="E198" s="9" t="s">
        <v>5</v>
      </c>
      <c r="F198" s="9"/>
      <c r="G198" s="114">
        <f>G199</f>
        <v>3.223</v>
      </c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55"/>
      <c r="Y198" s="52"/>
      <c r="Z198" s="114">
        <f>Z199</f>
        <v>0</v>
      </c>
      <c r="AA198" s="140">
        <f t="shared" si="21"/>
        <v>0</v>
      </c>
    </row>
    <row r="199" spans="1:27" ht="32.25" outlineLevel="3" thickBot="1">
      <c r="A199" s="91" t="s">
        <v>131</v>
      </c>
      <c r="B199" s="19">
        <v>951</v>
      </c>
      <c r="C199" s="9" t="s">
        <v>399</v>
      </c>
      <c r="D199" s="9" t="s">
        <v>247</v>
      </c>
      <c r="E199" s="9" t="s">
        <v>5</v>
      </c>
      <c r="F199" s="9"/>
      <c r="G199" s="114">
        <f>G200</f>
        <v>3.223</v>
      </c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55"/>
      <c r="Y199" s="52"/>
      <c r="Z199" s="114">
        <f>Z200</f>
        <v>0</v>
      </c>
      <c r="AA199" s="140">
        <f t="shared" si="21"/>
        <v>0</v>
      </c>
    </row>
    <row r="200" spans="1:27" ht="79.5" outlineLevel="3" thickBot="1">
      <c r="A200" s="75" t="s">
        <v>398</v>
      </c>
      <c r="B200" s="71">
        <v>951</v>
      </c>
      <c r="C200" s="72" t="s">
        <v>399</v>
      </c>
      <c r="D200" s="72" t="s">
        <v>400</v>
      </c>
      <c r="E200" s="72" t="s">
        <v>5</v>
      </c>
      <c r="F200" s="72"/>
      <c r="G200" s="116">
        <f>G201</f>
        <v>3.223</v>
      </c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55"/>
      <c r="Y200" s="52"/>
      <c r="Z200" s="116">
        <f>Z201</f>
        <v>0</v>
      </c>
      <c r="AA200" s="140">
        <f t="shared" si="21"/>
        <v>0</v>
      </c>
    </row>
    <row r="201" spans="1:27" ht="32.25" outlineLevel="3" thickBot="1">
      <c r="A201" s="5" t="s">
        <v>96</v>
      </c>
      <c r="B201" s="21">
        <v>951</v>
      </c>
      <c r="C201" s="6" t="s">
        <v>399</v>
      </c>
      <c r="D201" s="6" t="s">
        <v>400</v>
      </c>
      <c r="E201" s="6" t="s">
        <v>91</v>
      </c>
      <c r="F201" s="6"/>
      <c r="G201" s="118">
        <f>G202</f>
        <v>3.223</v>
      </c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55"/>
      <c r="Y201" s="52"/>
      <c r="Z201" s="118">
        <f>Z202</f>
        <v>0</v>
      </c>
      <c r="AA201" s="140">
        <f t="shared" si="21"/>
        <v>0</v>
      </c>
    </row>
    <row r="202" spans="1:27" ht="32.25" outlineLevel="3" thickBot="1">
      <c r="A202" s="69" t="s">
        <v>97</v>
      </c>
      <c r="B202" s="73">
        <v>951</v>
      </c>
      <c r="C202" s="74" t="s">
        <v>399</v>
      </c>
      <c r="D202" s="74" t="s">
        <v>400</v>
      </c>
      <c r="E202" s="74" t="s">
        <v>92</v>
      </c>
      <c r="F202" s="74"/>
      <c r="G202" s="115">
        <v>3.223</v>
      </c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55"/>
      <c r="Y202" s="52"/>
      <c r="Z202" s="115">
        <v>0</v>
      </c>
      <c r="AA202" s="140">
        <f aca="true" t="shared" si="31" ref="AA202:AA265">Z202/G202*100</f>
        <v>0</v>
      </c>
    </row>
    <row r="203" spans="1:27" ht="16.5" outlineLevel="3" thickBot="1">
      <c r="A203" s="91" t="s">
        <v>149</v>
      </c>
      <c r="B203" s="19">
        <v>951</v>
      </c>
      <c r="C203" s="9" t="s">
        <v>55</v>
      </c>
      <c r="D203" s="9" t="s">
        <v>245</v>
      </c>
      <c r="E203" s="9" t="s">
        <v>5</v>
      </c>
      <c r="F203" s="9"/>
      <c r="G203" s="114">
        <f>G211+G204</f>
        <v>46100</v>
      </c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89"/>
      <c r="Y203" s="174"/>
      <c r="Z203" s="114">
        <f>Z211+Z204</f>
        <v>124.791</v>
      </c>
      <c r="AA203" s="140">
        <f t="shared" si="31"/>
        <v>0.27069631236442515</v>
      </c>
    </row>
    <row r="204" spans="1:27" ht="32.25" outlineLevel="3" thickBot="1">
      <c r="A204" s="8" t="s">
        <v>391</v>
      </c>
      <c r="B204" s="19">
        <v>951</v>
      </c>
      <c r="C204" s="9" t="s">
        <v>55</v>
      </c>
      <c r="D204" s="9" t="s">
        <v>275</v>
      </c>
      <c r="E204" s="9" t="s">
        <v>5</v>
      </c>
      <c r="F204" s="9"/>
      <c r="G204" s="114">
        <f>G205+G208</f>
        <v>10000</v>
      </c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89"/>
      <c r="Y204" s="174"/>
      <c r="Z204" s="114">
        <f>Z205+Z208</f>
        <v>0</v>
      </c>
      <c r="AA204" s="140">
        <f t="shared" si="31"/>
        <v>0</v>
      </c>
    </row>
    <row r="205" spans="1:27" ht="111" outlineLevel="3" thickBot="1">
      <c r="A205" s="75" t="s">
        <v>377</v>
      </c>
      <c r="B205" s="71">
        <v>951</v>
      </c>
      <c r="C205" s="72" t="s">
        <v>55</v>
      </c>
      <c r="D205" s="72" t="s">
        <v>379</v>
      </c>
      <c r="E205" s="72" t="s">
        <v>5</v>
      </c>
      <c r="F205" s="72"/>
      <c r="G205" s="116">
        <f>G206</f>
        <v>2000</v>
      </c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89"/>
      <c r="Y205" s="174"/>
      <c r="Z205" s="116">
        <f>Z206</f>
        <v>0</v>
      </c>
      <c r="AA205" s="140">
        <f t="shared" si="31"/>
        <v>0</v>
      </c>
    </row>
    <row r="206" spans="1:27" ht="32.25" customHeight="1" outlineLevel="3" thickBot="1">
      <c r="A206" s="5" t="s">
        <v>354</v>
      </c>
      <c r="B206" s="21">
        <v>951</v>
      </c>
      <c r="C206" s="6" t="s">
        <v>55</v>
      </c>
      <c r="D206" s="6" t="s">
        <v>379</v>
      </c>
      <c r="E206" s="6" t="s">
        <v>372</v>
      </c>
      <c r="F206" s="6"/>
      <c r="G206" s="118">
        <f>G207</f>
        <v>2000</v>
      </c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89"/>
      <c r="Y206" s="174"/>
      <c r="Z206" s="118">
        <f>Z207</f>
        <v>0</v>
      </c>
      <c r="AA206" s="140">
        <f t="shared" si="31"/>
        <v>0</v>
      </c>
    </row>
    <row r="207" spans="1:27" ht="35.25" customHeight="1" outlineLevel="3" thickBot="1">
      <c r="A207" s="69" t="s">
        <v>354</v>
      </c>
      <c r="B207" s="73">
        <v>951</v>
      </c>
      <c r="C207" s="74" t="s">
        <v>55</v>
      </c>
      <c r="D207" s="74" t="s">
        <v>379</v>
      </c>
      <c r="E207" s="74" t="s">
        <v>356</v>
      </c>
      <c r="F207" s="74"/>
      <c r="G207" s="115">
        <v>2000</v>
      </c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89"/>
      <c r="Y207" s="174"/>
      <c r="Z207" s="115">
        <v>0</v>
      </c>
      <c r="AA207" s="140">
        <f t="shared" si="31"/>
        <v>0</v>
      </c>
    </row>
    <row r="208" spans="1:27" ht="110.25" customHeight="1" outlineLevel="3" thickBot="1">
      <c r="A208" s="75" t="s">
        <v>378</v>
      </c>
      <c r="B208" s="71">
        <v>951</v>
      </c>
      <c r="C208" s="72" t="s">
        <v>55</v>
      </c>
      <c r="D208" s="72" t="s">
        <v>380</v>
      </c>
      <c r="E208" s="72" t="s">
        <v>5</v>
      </c>
      <c r="F208" s="72"/>
      <c r="G208" s="116">
        <f>G209</f>
        <v>8000</v>
      </c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89"/>
      <c r="Y208" s="174"/>
      <c r="Z208" s="116">
        <f>Z209</f>
        <v>0</v>
      </c>
      <c r="AA208" s="140">
        <f t="shared" si="31"/>
        <v>0</v>
      </c>
    </row>
    <row r="209" spans="1:27" ht="35.25" customHeight="1" outlineLevel="3" thickBot="1">
      <c r="A209" s="5" t="s">
        <v>354</v>
      </c>
      <c r="B209" s="21">
        <v>951</v>
      </c>
      <c r="C209" s="6" t="s">
        <v>55</v>
      </c>
      <c r="D209" s="6" t="s">
        <v>380</v>
      </c>
      <c r="E209" s="6" t="s">
        <v>372</v>
      </c>
      <c r="F209" s="6"/>
      <c r="G209" s="118">
        <f>G210</f>
        <v>8000</v>
      </c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89"/>
      <c r="Y209" s="174"/>
      <c r="Z209" s="118">
        <f>Z210</f>
        <v>0</v>
      </c>
      <c r="AA209" s="140">
        <f t="shared" si="31"/>
        <v>0</v>
      </c>
    </row>
    <row r="210" spans="1:27" ht="35.25" customHeight="1" outlineLevel="3" thickBot="1">
      <c r="A210" s="69" t="s">
        <v>354</v>
      </c>
      <c r="B210" s="73">
        <v>951</v>
      </c>
      <c r="C210" s="74" t="s">
        <v>55</v>
      </c>
      <c r="D210" s="74" t="s">
        <v>380</v>
      </c>
      <c r="E210" s="74" t="s">
        <v>356</v>
      </c>
      <c r="F210" s="74"/>
      <c r="G210" s="115">
        <v>8000</v>
      </c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89"/>
      <c r="Y210" s="174"/>
      <c r="Z210" s="115">
        <v>0</v>
      </c>
      <c r="AA210" s="140">
        <f t="shared" si="31"/>
        <v>0</v>
      </c>
    </row>
    <row r="211" spans="1:27" ht="32.25" outlineLevel="3" thickBot="1">
      <c r="A211" s="8" t="s">
        <v>217</v>
      </c>
      <c r="B211" s="19">
        <v>951</v>
      </c>
      <c r="C211" s="9" t="s">
        <v>55</v>
      </c>
      <c r="D211" s="9" t="s">
        <v>271</v>
      </c>
      <c r="E211" s="9" t="s">
        <v>5</v>
      </c>
      <c r="F211" s="9"/>
      <c r="G211" s="114">
        <f>G212+G215+G218+G220+G223</f>
        <v>36100</v>
      </c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89"/>
      <c r="Y211" s="174"/>
      <c r="Z211" s="114">
        <f>Z212+Z215+Z218+Z220+Z223</f>
        <v>124.791</v>
      </c>
      <c r="AA211" s="140">
        <f t="shared" si="31"/>
        <v>0.3456814404432133</v>
      </c>
    </row>
    <row r="212" spans="1:27" ht="47.25" customHeight="1" outlineLevel="3" thickBot="1">
      <c r="A212" s="75" t="s">
        <v>150</v>
      </c>
      <c r="B212" s="71">
        <v>951</v>
      </c>
      <c r="C212" s="72" t="s">
        <v>55</v>
      </c>
      <c r="D212" s="72" t="s">
        <v>272</v>
      </c>
      <c r="E212" s="72" t="s">
        <v>5</v>
      </c>
      <c r="F212" s="72"/>
      <c r="G212" s="116">
        <f>G213</f>
        <v>0</v>
      </c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89"/>
      <c r="Y212" s="174"/>
      <c r="Z212" s="116">
        <f>Z213</f>
        <v>0</v>
      </c>
      <c r="AA212" s="140">
        <v>0</v>
      </c>
    </row>
    <row r="213" spans="1:27" ht="19.5" customHeight="1" outlineLevel="3" thickBot="1">
      <c r="A213" s="5" t="s">
        <v>96</v>
      </c>
      <c r="B213" s="21">
        <v>951</v>
      </c>
      <c r="C213" s="6" t="s">
        <v>55</v>
      </c>
      <c r="D213" s="6" t="s">
        <v>272</v>
      </c>
      <c r="E213" s="6" t="s">
        <v>91</v>
      </c>
      <c r="F213" s="6"/>
      <c r="G213" s="118">
        <f>G214</f>
        <v>0</v>
      </c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89"/>
      <c r="Y213" s="174"/>
      <c r="Z213" s="118">
        <f>Z214</f>
        <v>0</v>
      </c>
      <c r="AA213" s="140">
        <v>0</v>
      </c>
    </row>
    <row r="214" spans="1:27" ht="32.25" outlineLevel="3" thickBot="1">
      <c r="A214" s="69" t="s">
        <v>97</v>
      </c>
      <c r="B214" s="73">
        <v>951</v>
      </c>
      <c r="C214" s="74" t="s">
        <v>55</v>
      </c>
      <c r="D214" s="74" t="s">
        <v>272</v>
      </c>
      <c r="E214" s="74" t="s">
        <v>92</v>
      </c>
      <c r="F214" s="74"/>
      <c r="G214" s="115">
        <v>0</v>
      </c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89"/>
      <c r="Y214" s="174"/>
      <c r="Z214" s="115">
        <v>0</v>
      </c>
      <c r="AA214" s="140">
        <v>0</v>
      </c>
    </row>
    <row r="215" spans="1:27" ht="63.75" outlineLevel="3" thickBot="1">
      <c r="A215" s="75" t="s">
        <v>208</v>
      </c>
      <c r="B215" s="71">
        <v>951</v>
      </c>
      <c r="C215" s="72" t="s">
        <v>55</v>
      </c>
      <c r="D215" s="72" t="s">
        <v>273</v>
      </c>
      <c r="E215" s="72" t="s">
        <v>5</v>
      </c>
      <c r="F215" s="72"/>
      <c r="G215" s="116">
        <f>G216</f>
        <v>11629.86</v>
      </c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89"/>
      <c r="Y215" s="174"/>
      <c r="Z215" s="116">
        <f>Z216</f>
        <v>124.791</v>
      </c>
      <c r="AA215" s="140">
        <f t="shared" si="31"/>
        <v>1.0730223751618677</v>
      </c>
    </row>
    <row r="216" spans="1:27" ht="18.75" customHeight="1" outlineLevel="4" thickBot="1">
      <c r="A216" s="5" t="s">
        <v>96</v>
      </c>
      <c r="B216" s="21">
        <v>951</v>
      </c>
      <c r="C216" s="6" t="s">
        <v>55</v>
      </c>
      <c r="D216" s="6" t="s">
        <v>273</v>
      </c>
      <c r="E216" s="6" t="s">
        <v>91</v>
      </c>
      <c r="F216" s="6"/>
      <c r="G216" s="118">
        <f>G217</f>
        <v>11629.86</v>
      </c>
      <c r="H216" s="180">
        <f aca="true" t="shared" si="32" ref="H216:X216">H217</f>
        <v>0</v>
      </c>
      <c r="I216" s="180">
        <f t="shared" si="32"/>
        <v>0</v>
      </c>
      <c r="J216" s="180">
        <f t="shared" si="32"/>
        <v>0</v>
      </c>
      <c r="K216" s="180">
        <f t="shared" si="32"/>
        <v>0</v>
      </c>
      <c r="L216" s="180">
        <f t="shared" si="32"/>
        <v>0</v>
      </c>
      <c r="M216" s="180">
        <f t="shared" si="32"/>
        <v>0</v>
      </c>
      <c r="N216" s="180">
        <f t="shared" si="32"/>
        <v>0</v>
      </c>
      <c r="O216" s="180">
        <f t="shared" si="32"/>
        <v>0</v>
      </c>
      <c r="P216" s="180">
        <f t="shared" si="32"/>
        <v>0</v>
      </c>
      <c r="Q216" s="180">
        <f t="shared" si="32"/>
        <v>0</v>
      </c>
      <c r="R216" s="180">
        <f t="shared" si="32"/>
        <v>0</v>
      </c>
      <c r="S216" s="180">
        <f t="shared" si="32"/>
        <v>0</v>
      </c>
      <c r="T216" s="180">
        <f t="shared" si="32"/>
        <v>0</v>
      </c>
      <c r="U216" s="180">
        <f t="shared" si="32"/>
        <v>0</v>
      </c>
      <c r="V216" s="180">
        <f t="shared" si="32"/>
        <v>0</v>
      </c>
      <c r="W216" s="180">
        <f t="shared" si="32"/>
        <v>0</v>
      </c>
      <c r="X216" s="191">
        <f t="shared" si="32"/>
        <v>2675.999</v>
      </c>
      <c r="Y216" s="174">
        <f>X216/G203*100</f>
        <v>5.804770065075922</v>
      </c>
      <c r="Z216" s="118">
        <f>Z217</f>
        <v>124.791</v>
      </c>
      <c r="AA216" s="140">
        <f t="shared" si="31"/>
        <v>1.0730223751618677</v>
      </c>
    </row>
    <row r="217" spans="1:29" ht="32.25" outlineLevel="5" thickBot="1">
      <c r="A217" s="69" t="s">
        <v>97</v>
      </c>
      <c r="B217" s="73">
        <v>951</v>
      </c>
      <c r="C217" s="74" t="s">
        <v>55</v>
      </c>
      <c r="D217" s="74" t="s">
        <v>273</v>
      </c>
      <c r="E217" s="74" t="s">
        <v>92</v>
      </c>
      <c r="F217" s="74"/>
      <c r="G217" s="115">
        <v>11629.86</v>
      </c>
      <c r="H217" s="185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83"/>
      <c r="X217" s="186">
        <v>2675.999</v>
      </c>
      <c r="Y217" s="174">
        <f>X217/G211*100</f>
        <v>7.412739612188365</v>
      </c>
      <c r="Z217" s="115">
        <v>124.791</v>
      </c>
      <c r="AA217" s="140">
        <f t="shared" si="31"/>
        <v>1.0730223751618677</v>
      </c>
      <c r="AC217" s="240"/>
    </row>
    <row r="218" spans="1:27" ht="63.75" outlineLevel="5" thickBot="1">
      <c r="A218" s="75" t="s">
        <v>209</v>
      </c>
      <c r="B218" s="71">
        <v>951</v>
      </c>
      <c r="C218" s="72" t="s">
        <v>55</v>
      </c>
      <c r="D218" s="72" t="s">
        <v>274</v>
      </c>
      <c r="E218" s="72" t="s">
        <v>5</v>
      </c>
      <c r="F218" s="72"/>
      <c r="G218" s="116">
        <f>G219</f>
        <v>6944.34</v>
      </c>
      <c r="H218" s="182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7"/>
      <c r="Y218" s="174"/>
      <c r="Z218" s="116">
        <f>Z219</f>
        <v>0</v>
      </c>
      <c r="AA218" s="140">
        <f t="shared" si="31"/>
        <v>0</v>
      </c>
    </row>
    <row r="219" spans="1:27" ht="19.5" customHeight="1" outlineLevel="6" thickBot="1">
      <c r="A219" s="69" t="s">
        <v>114</v>
      </c>
      <c r="B219" s="73">
        <v>951</v>
      </c>
      <c r="C219" s="74" t="s">
        <v>55</v>
      </c>
      <c r="D219" s="74" t="s">
        <v>274</v>
      </c>
      <c r="E219" s="74" t="s">
        <v>113</v>
      </c>
      <c r="F219" s="74"/>
      <c r="G219" s="115">
        <v>6944.34</v>
      </c>
      <c r="H219" s="180" t="e">
        <f>#REF!</f>
        <v>#REF!</v>
      </c>
      <c r="I219" s="180" t="e">
        <f>#REF!</f>
        <v>#REF!</v>
      </c>
      <c r="J219" s="180" t="e">
        <f>#REF!</f>
        <v>#REF!</v>
      </c>
      <c r="K219" s="180" t="e">
        <f>#REF!</f>
        <v>#REF!</v>
      </c>
      <c r="L219" s="180" t="e">
        <f>#REF!</f>
        <v>#REF!</v>
      </c>
      <c r="M219" s="180" t="e">
        <f>#REF!</f>
        <v>#REF!</v>
      </c>
      <c r="N219" s="180" t="e">
        <f>#REF!</f>
        <v>#REF!</v>
      </c>
      <c r="O219" s="180" t="e">
        <f>#REF!</f>
        <v>#REF!</v>
      </c>
      <c r="P219" s="180" t="e">
        <f>#REF!</f>
        <v>#REF!</v>
      </c>
      <c r="Q219" s="180" t="e">
        <f>#REF!</f>
        <v>#REF!</v>
      </c>
      <c r="R219" s="180" t="e">
        <f>#REF!</f>
        <v>#REF!</v>
      </c>
      <c r="S219" s="180" t="e">
        <f>#REF!</f>
        <v>#REF!</v>
      </c>
      <c r="T219" s="180" t="e">
        <f>#REF!</f>
        <v>#REF!</v>
      </c>
      <c r="U219" s="180" t="e">
        <f>#REF!</f>
        <v>#REF!</v>
      </c>
      <c r="V219" s="180" t="e">
        <f>#REF!</f>
        <v>#REF!</v>
      </c>
      <c r="W219" s="180" t="e">
        <f>#REF!</f>
        <v>#REF!</v>
      </c>
      <c r="X219" s="191" t="e">
        <f>#REF!</f>
        <v>#REF!</v>
      </c>
      <c r="Y219" s="174" t="e">
        <f>X219/G213*100</f>
        <v>#REF!</v>
      </c>
      <c r="Z219" s="115">
        <v>0</v>
      </c>
      <c r="AA219" s="140">
        <f t="shared" si="31"/>
        <v>0</v>
      </c>
    </row>
    <row r="220" spans="1:27" ht="62.25" customHeight="1" outlineLevel="4" thickBot="1">
      <c r="A220" s="117" t="s">
        <v>350</v>
      </c>
      <c r="B220" s="71">
        <v>951</v>
      </c>
      <c r="C220" s="72" t="s">
        <v>55</v>
      </c>
      <c r="D220" s="72" t="s">
        <v>351</v>
      </c>
      <c r="E220" s="72" t="s">
        <v>5</v>
      </c>
      <c r="F220" s="72"/>
      <c r="G220" s="116">
        <f>G221+G222</f>
        <v>525.8</v>
      </c>
      <c r="H220" s="182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211"/>
      <c r="Y220" s="174"/>
      <c r="Z220" s="116">
        <f>Z221+Z222</f>
        <v>0</v>
      </c>
      <c r="AA220" s="140">
        <f t="shared" si="31"/>
        <v>0</v>
      </c>
    </row>
    <row r="221" spans="1:27" ht="20.25" customHeight="1" outlineLevel="4" thickBot="1">
      <c r="A221" s="128" t="s">
        <v>96</v>
      </c>
      <c r="B221" s="129">
        <v>951</v>
      </c>
      <c r="C221" s="130" t="s">
        <v>55</v>
      </c>
      <c r="D221" s="130" t="s">
        <v>351</v>
      </c>
      <c r="E221" s="130" t="s">
        <v>92</v>
      </c>
      <c r="F221" s="130"/>
      <c r="G221" s="131">
        <v>525.8</v>
      </c>
      <c r="H221" s="182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211"/>
      <c r="Y221" s="174"/>
      <c r="Z221" s="131">
        <v>0</v>
      </c>
      <c r="AA221" s="140">
        <f t="shared" si="31"/>
        <v>0</v>
      </c>
    </row>
    <row r="222" spans="1:27" ht="16.5" outlineLevel="4" thickBot="1">
      <c r="A222" s="69" t="s">
        <v>114</v>
      </c>
      <c r="B222" s="73">
        <v>951</v>
      </c>
      <c r="C222" s="74" t="s">
        <v>55</v>
      </c>
      <c r="D222" s="126" t="s">
        <v>351</v>
      </c>
      <c r="E222" s="74" t="s">
        <v>113</v>
      </c>
      <c r="F222" s="74"/>
      <c r="G222" s="115">
        <v>0</v>
      </c>
      <c r="H222" s="182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211"/>
      <c r="Y222" s="174"/>
      <c r="Z222" s="115">
        <v>0</v>
      </c>
      <c r="AA222" s="140">
        <v>0</v>
      </c>
    </row>
    <row r="223" spans="1:27" ht="50.25" customHeight="1" outlineLevel="4" thickBot="1">
      <c r="A223" s="117" t="s">
        <v>382</v>
      </c>
      <c r="B223" s="71">
        <v>951</v>
      </c>
      <c r="C223" s="72" t="s">
        <v>55</v>
      </c>
      <c r="D223" s="72" t="s">
        <v>381</v>
      </c>
      <c r="E223" s="72" t="s">
        <v>5</v>
      </c>
      <c r="F223" s="72"/>
      <c r="G223" s="116">
        <f>G224+G225</f>
        <v>17000</v>
      </c>
      <c r="H223" s="48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67"/>
      <c r="Y223" s="52"/>
      <c r="Z223" s="116">
        <f>Z224+Z225</f>
        <v>0</v>
      </c>
      <c r="AA223" s="140">
        <f t="shared" si="31"/>
        <v>0</v>
      </c>
    </row>
    <row r="224" spans="1:27" ht="32.25" outlineLevel="4" thickBot="1">
      <c r="A224" s="128" t="s">
        <v>96</v>
      </c>
      <c r="B224" s="129">
        <v>951</v>
      </c>
      <c r="C224" s="130" t="s">
        <v>55</v>
      </c>
      <c r="D224" s="130" t="s">
        <v>381</v>
      </c>
      <c r="E224" s="130" t="s">
        <v>92</v>
      </c>
      <c r="F224" s="130"/>
      <c r="G224" s="131">
        <v>17000</v>
      </c>
      <c r="H224" s="48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67"/>
      <c r="Y224" s="52"/>
      <c r="Z224" s="131">
        <v>0</v>
      </c>
      <c r="AA224" s="140">
        <f t="shared" si="31"/>
        <v>0</v>
      </c>
    </row>
    <row r="225" spans="1:27" ht="16.5" outlineLevel="4" thickBot="1">
      <c r="A225" s="69" t="s">
        <v>114</v>
      </c>
      <c r="B225" s="73">
        <v>951</v>
      </c>
      <c r="C225" s="74" t="s">
        <v>55</v>
      </c>
      <c r="D225" s="126" t="s">
        <v>381</v>
      </c>
      <c r="E225" s="74" t="s">
        <v>113</v>
      </c>
      <c r="F225" s="74"/>
      <c r="G225" s="115">
        <v>0</v>
      </c>
      <c r="H225" s="48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67"/>
      <c r="Y225" s="52"/>
      <c r="Z225" s="115">
        <v>0</v>
      </c>
      <c r="AA225" s="140">
        <v>0</v>
      </c>
    </row>
    <row r="226" spans="1:27" ht="16.5" outlineLevel="4" thickBot="1">
      <c r="A226" s="8" t="s">
        <v>32</v>
      </c>
      <c r="B226" s="19">
        <v>951</v>
      </c>
      <c r="C226" s="9" t="s">
        <v>11</v>
      </c>
      <c r="D226" s="9" t="s">
        <v>245</v>
      </c>
      <c r="E226" s="9" t="s">
        <v>5</v>
      </c>
      <c r="F226" s="9"/>
      <c r="G226" s="114">
        <f>G227+G234</f>
        <v>7469.2117</v>
      </c>
      <c r="H226" s="48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67"/>
      <c r="Y226" s="52"/>
      <c r="Z226" s="114">
        <f>Z227+Z234</f>
        <v>0</v>
      </c>
      <c r="AA226" s="140">
        <f t="shared" si="31"/>
        <v>0</v>
      </c>
    </row>
    <row r="227" spans="1:27" ht="32.25" outlineLevel="4" thickBot="1">
      <c r="A227" s="91" t="s">
        <v>131</v>
      </c>
      <c r="B227" s="19">
        <v>951</v>
      </c>
      <c r="C227" s="9" t="s">
        <v>11</v>
      </c>
      <c r="D227" s="9" t="s">
        <v>246</v>
      </c>
      <c r="E227" s="9" t="s">
        <v>5</v>
      </c>
      <c r="F227" s="9"/>
      <c r="G227" s="114">
        <f>G228</f>
        <v>6955</v>
      </c>
      <c r="H227" s="48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67"/>
      <c r="Y227" s="52"/>
      <c r="Z227" s="114">
        <f>Z228</f>
        <v>0</v>
      </c>
      <c r="AA227" s="140">
        <f t="shared" si="31"/>
        <v>0</v>
      </c>
    </row>
    <row r="228" spans="1:27" ht="32.25" outlineLevel="4" thickBot="1">
      <c r="A228" s="91" t="s">
        <v>132</v>
      </c>
      <c r="B228" s="19">
        <v>951</v>
      </c>
      <c r="C228" s="9" t="s">
        <v>11</v>
      </c>
      <c r="D228" s="9" t="s">
        <v>247</v>
      </c>
      <c r="E228" s="9" t="s">
        <v>5</v>
      </c>
      <c r="F228" s="9"/>
      <c r="G228" s="114">
        <f>G229</f>
        <v>6955</v>
      </c>
      <c r="H228" s="48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67"/>
      <c r="Y228" s="52"/>
      <c r="Z228" s="114">
        <f>Z229</f>
        <v>0</v>
      </c>
      <c r="AA228" s="140">
        <f t="shared" si="31"/>
        <v>0</v>
      </c>
    </row>
    <row r="229" spans="1:27" ht="48" outlineLevel="4" thickBot="1">
      <c r="A229" s="93" t="s">
        <v>383</v>
      </c>
      <c r="B229" s="71">
        <v>951</v>
      </c>
      <c r="C229" s="72" t="s">
        <v>11</v>
      </c>
      <c r="D229" s="72" t="s">
        <v>384</v>
      </c>
      <c r="E229" s="72" t="s">
        <v>5</v>
      </c>
      <c r="F229" s="72"/>
      <c r="G229" s="116">
        <f>G230+G232</f>
        <v>6955</v>
      </c>
      <c r="H229" s="48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67"/>
      <c r="Y229" s="52"/>
      <c r="Z229" s="116">
        <f>Z230+Z232</f>
        <v>0</v>
      </c>
      <c r="AA229" s="140">
        <f t="shared" si="31"/>
        <v>0</v>
      </c>
    </row>
    <row r="230" spans="1:27" ht="32.25" outlineLevel="4" thickBot="1">
      <c r="A230" s="5" t="s">
        <v>96</v>
      </c>
      <c r="B230" s="21">
        <v>951</v>
      </c>
      <c r="C230" s="6" t="s">
        <v>11</v>
      </c>
      <c r="D230" s="6" t="s">
        <v>384</v>
      </c>
      <c r="E230" s="6" t="s">
        <v>91</v>
      </c>
      <c r="F230" s="6"/>
      <c r="G230" s="118">
        <f>G231</f>
        <v>6700</v>
      </c>
      <c r="H230" s="48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67"/>
      <c r="Y230" s="52"/>
      <c r="Z230" s="118">
        <f>Z231</f>
        <v>0</v>
      </c>
      <c r="AA230" s="140">
        <f t="shared" si="31"/>
        <v>0</v>
      </c>
    </row>
    <row r="231" spans="1:27" ht="32.25" outlineLevel="4" thickBot="1">
      <c r="A231" s="69" t="s">
        <v>97</v>
      </c>
      <c r="B231" s="73">
        <v>951</v>
      </c>
      <c r="C231" s="74" t="s">
        <v>11</v>
      </c>
      <c r="D231" s="74" t="s">
        <v>384</v>
      </c>
      <c r="E231" s="74" t="s">
        <v>92</v>
      </c>
      <c r="F231" s="74"/>
      <c r="G231" s="115">
        <v>6700</v>
      </c>
      <c r="H231" s="48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67"/>
      <c r="Y231" s="52"/>
      <c r="Z231" s="115">
        <v>0</v>
      </c>
      <c r="AA231" s="140">
        <f t="shared" si="31"/>
        <v>0</v>
      </c>
    </row>
    <row r="232" spans="1:27" ht="16.5" outlineLevel="4" thickBot="1">
      <c r="A232" s="5" t="s">
        <v>353</v>
      </c>
      <c r="B232" s="21">
        <v>951</v>
      </c>
      <c r="C232" s="6" t="s">
        <v>11</v>
      </c>
      <c r="D232" s="6" t="s">
        <v>384</v>
      </c>
      <c r="E232" s="6" t="s">
        <v>355</v>
      </c>
      <c r="F232" s="74"/>
      <c r="G232" s="118">
        <f>G233</f>
        <v>255</v>
      </c>
      <c r="H232" s="48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67"/>
      <c r="Y232" s="52"/>
      <c r="Z232" s="118">
        <f>Z233</f>
        <v>0</v>
      </c>
      <c r="AA232" s="140">
        <f t="shared" si="31"/>
        <v>0</v>
      </c>
    </row>
    <row r="233" spans="1:27" ht="48" outlineLevel="4" thickBot="1">
      <c r="A233" s="69" t="s">
        <v>354</v>
      </c>
      <c r="B233" s="73">
        <v>951</v>
      </c>
      <c r="C233" s="74" t="s">
        <v>11</v>
      </c>
      <c r="D233" s="74" t="s">
        <v>384</v>
      </c>
      <c r="E233" s="74" t="s">
        <v>356</v>
      </c>
      <c r="F233" s="74"/>
      <c r="G233" s="115">
        <v>255</v>
      </c>
      <c r="H233" s="48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67"/>
      <c r="Y233" s="52"/>
      <c r="Z233" s="115">
        <v>0</v>
      </c>
      <c r="AA233" s="140">
        <f t="shared" si="31"/>
        <v>0</v>
      </c>
    </row>
    <row r="234" spans="1:27" ht="16.5" outlineLevel="5" thickBot="1">
      <c r="A234" s="13" t="s">
        <v>141</v>
      </c>
      <c r="B234" s="19">
        <v>951</v>
      </c>
      <c r="C234" s="9" t="s">
        <v>11</v>
      </c>
      <c r="D234" s="9" t="s">
        <v>245</v>
      </c>
      <c r="E234" s="9" t="s">
        <v>5</v>
      </c>
      <c r="F234" s="9"/>
      <c r="G234" s="114">
        <f>G235+G241</f>
        <v>514.2117000000001</v>
      </c>
      <c r="H234" s="26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40"/>
      <c r="X234" s="54">
        <v>110.26701</v>
      </c>
      <c r="Y234" s="52">
        <f>X234/G226*100</f>
        <v>1.476287116082143</v>
      </c>
      <c r="Z234" s="114">
        <f>Z235+Z241</f>
        <v>0</v>
      </c>
      <c r="AA234" s="140">
        <f t="shared" si="31"/>
        <v>0</v>
      </c>
    </row>
    <row r="235" spans="1:27" ht="32.25" outlineLevel="5" thickBot="1">
      <c r="A235" s="75" t="s">
        <v>218</v>
      </c>
      <c r="B235" s="71">
        <v>951</v>
      </c>
      <c r="C235" s="72" t="s">
        <v>11</v>
      </c>
      <c r="D235" s="72" t="s">
        <v>276</v>
      </c>
      <c r="E235" s="72" t="s">
        <v>5</v>
      </c>
      <c r="F235" s="72"/>
      <c r="G235" s="116">
        <f>G236+G239</f>
        <v>100</v>
      </c>
      <c r="H235" s="2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40"/>
      <c r="X235" s="54"/>
      <c r="Y235" s="52"/>
      <c r="Z235" s="116">
        <f>Z236+Z239</f>
        <v>0</v>
      </c>
      <c r="AA235" s="140">
        <f t="shared" si="31"/>
        <v>0</v>
      </c>
    </row>
    <row r="236" spans="1:27" ht="48" outlineLevel="5" thickBot="1">
      <c r="A236" s="5" t="s">
        <v>151</v>
      </c>
      <c r="B236" s="21">
        <v>951</v>
      </c>
      <c r="C236" s="6" t="s">
        <v>11</v>
      </c>
      <c r="D236" s="6" t="s">
        <v>277</v>
      </c>
      <c r="E236" s="6" t="s">
        <v>5</v>
      </c>
      <c r="F236" s="6"/>
      <c r="G236" s="118">
        <f>G237</f>
        <v>50</v>
      </c>
      <c r="H236" s="30">
        <f aca="true" t="shared" si="33" ref="H236:X236">H237</f>
        <v>0</v>
      </c>
      <c r="I236" s="30">
        <f t="shared" si="33"/>
        <v>0</v>
      </c>
      <c r="J236" s="30">
        <f t="shared" si="33"/>
        <v>0</v>
      </c>
      <c r="K236" s="30">
        <f t="shared" si="33"/>
        <v>0</v>
      </c>
      <c r="L236" s="30">
        <f t="shared" si="33"/>
        <v>0</v>
      </c>
      <c r="M236" s="30">
        <f t="shared" si="33"/>
        <v>0</v>
      </c>
      <c r="N236" s="30">
        <f t="shared" si="33"/>
        <v>0</v>
      </c>
      <c r="O236" s="30">
        <f t="shared" si="33"/>
        <v>0</v>
      </c>
      <c r="P236" s="30">
        <f t="shared" si="33"/>
        <v>0</v>
      </c>
      <c r="Q236" s="30">
        <f t="shared" si="33"/>
        <v>0</v>
      </c>
      <c r="R236" s="30">
        <f t="shared" si="33"/>
        <v>0</v>
      </c>
      <c r="S236" s="30">
        <f t="shared" si="33"/>
        <v>0</v>
      </c>
      <c r="T236" s="30">
        <f t="shared" si="33"/>
        <v>0</v>
      </c>
      <c r="U236" s="30">
        <f t="shared" si="33"/>
        <v>0</v>
      </c>
      <c r="V236" s="30">
        <f t="shared" si="33"/>
        <v>0</v>
      </c>
      <c r="W236" s="30">
        <f t="shared" si="33"/>
        <v>0</v>
      </c>
      <c r="X236" s="55">
        <f t="shared" si="33"/>
        <v>2639.87191</v>
      </c>
      <c r="Y236" s="52" t="e">
        <f>X236/#REF!*100</f>
        <v>#REF!</v>
      </c>
      <c r="Z236" s="118">
        <f>Z237</f>
        <v>0</v>
      </c>
      <c r="AA236" s="140">
        <f t="shared" si="31"/>
        <v>0</v>
      </c>
    </row>
    <row r="237" spans="1:27" ht="18.75" customHeight="1" outlineLevel="5" thickBot="1">
      <c r="A237" s="148" t="s">
        <v>96</v>
      </c>
      <c r="B237" s="149">
        <v>951</v>
      </c>
      <c r="C237" s="150" t="s">
        <v>11</v>
      </c>
      <c r="D237" s="150" t="s">
        <v>277</v>
      </c>
      <c r="E237" s="150" t="s">
        <v>91</v>
      </c>
      <c r="F237" s="150"/>
      <c r="G237" s="168">
        <f>G238</f>
        <v>50</v>
      </c>
      <c r="H237" s="153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4"/>
      <c r="X237" s="155">
        <v>2639.87191</v>
      </c>
      <c r="Y237" s="156" t="e">
        <f>X237/#REF!*100</f>
        <v>#REF!</v>
      </c>
      <c r="Z237" s="168">
        <f>Z238</f>
        <v>0</v>
      </c>
      <c r="AA237" s="140">
        <f t="shared" si="31"/>
        <v>0</v>
      </c>
    </row>
    <row r="238" spans="1:27" ht="32.25" outlineLevel="5" thickBot="1">
      <c r="A238" s="69" t="s">
        <v>97</v>
      </c>
      <c r="B238" s="73">
        <v>951</v>
      </c>
      <c r="C238" s="74" t="s">
        <v>11</v>
      </c>
      <c r="D238" s="74" t="s">
        <v>277</v>
      </c>
      <c r="E238" s="74" t="s">
        <v>92</v>
      </c>
      <c r="F238" s="74"/>
      <c r="G238" s="115">
        <v>50</v>
      </c>
      <c r="H238" s="48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60"/>
      <c r="Y238" s="52"/>
      <c r="Z238" s="115">
        <v>0</v>
      </c>
      <c r="AA238" s="140">
        <f t="shared" si="31"/>
        <v>0</v>
      </c>
    </row>
    <row r="239" spans="1:27" ht="32.25" outlineLevel="5" thickBot="1">
      <c r="A239" s="5" t="s">
        <v>152</v>
      </c>
      <c r="B239" s="21">
        <v>951</v>
      </c>
      <c r="C239" s="6" t="s">
        <v>11</v>
      </c>
      <c r="D239" s="6" t="s">
        <v>366</v>
      </c>
      <c r="E239" s="6" t="s">
        <v>5</v>
      </c>
      <c r="F239" s="6"/>
      <c r="G239" s="118">
        <f>G240</f>
        <v>50</v>
      </c>
      <c r="H239" s="48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60"/>
      <c r="Y239" s="52"/>
      <c r="Z239" s="118">
        <f>Z240</f>
        <v>0</v>
      </c>
      <c r="AA239" s="140">
        <f t="shared" si="31"/>
        <v>0</v>
      </c>
    </row>
    <row r="240" spans="1:27" ht="97.5" customHeight="1" outlineLevel="5" thickBot="1">
      <c r="A240" s="125" t="s">
        <v>352</v>
      </c>
      <c r="B240" s="73">
        <v>951</v>
      </c>
      <c r="C240" s="74" t="s">
        <v>11</v>
      </c>
      <c r="D240" s="126" t="s">
        <v>366</v>
      </c>
      <c r="E240" s="126" t="s">
        <v>345</v>
      </c>
      <c r="F240" s="126"/>
      <c r="G240" s="127">
        <v>50</v>
      </c>
      <c r="H240" s="48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60"/>
      <c r="Y240" s="52"/>
      <c r="Z240" s="127">
        <v>0</v>
      </c>
      <c r="AA240" s="140">
        <f t="shared" si="31"/>
        <v>0</v>
      </c>
    </row>
    <row r="241" spans="1:27" ht="48" outlineLevel="6" thickBot="1">
      <c r="A241" s="75" t="s">
        <v>390</v>
      </c>
      <c r="B241" s="71">
        <v>951</v>
      </c>
      <c r="C241" s="72" t="s">
        <v>11</v>
      </c>
      <c r="D241" s="72" t="s">
        <v>364</v>
      </c>
      <c r="E241" s="72" t="s">
        <v>5</v>
      </c>
      <c r="F241" s="74"/>
      <c r="G241" s="116">
        <f>G242</f>
        <v>414.2117</v>
      </c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59"/>
      <c r="Y241" s="52"/>
      <c r="Z241" s="116">
        <f>Z242</f>
        <v>0</v>
      </c>
      <c r="AA241" s="140">
        <f t="shared" si="31"/>
        <v>0</v>
      </c>
    </row>
    <row r="242" spans="1:27" ht="32.25" outlineLevel="6" thickBot="1">
      <c r="A242" s="5" t="s">
        <v>96</v>
      </c>
      <c r="B242" s="21">
        <v>951</v>
      </c>
      <c r="C242" s="6" t="s">
        <v>11</v>
      </c>
      <c r="D242" s="6" t="s">
        <v>365</v>
      </c>
      <c r="E242" s="6" t="s">
        <v>91</v>
      </c>
      <c r="F242" s="74"/>
      <c r="G242" s="118">
        <f>G243</f>
        <v>414.2117</v>
      </c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59"/>
      <c r="Y242" s="52"/>
      <c r="Z242" s="118">
        <f>Z243</f>
        <v>0</v>
      </c>
      <c r="AA242" s="140">
        <f t="shared" si="31"/>
        <v>0</v>
      </c>
    </row>
    <row r="243" spans="1:27" ht="32.25" outlineLevel="6" thickBot="1">
      <c r="A243" s="80" t="s">
        <v>97</v>
      </c>
      <c r="B243" s="73">
        <v>951</v>
      </c>
      <c r="C243" s="74" t="s">
        <v>11</v>
      </c>
      <c r="D243" s="74" t="s">
        <v>365</v>
      </c>
      <c r="E243" s="74" t="s">
        <v>92</v>
      </c>
      <c r="F243" s="74"/>
      <c r="G243" s="115">
        <v>414.2117</v>
      </c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59"/>
      <c r="Y243" s="52"/>
      <c r="Z243" s="115">
        <v>0</v>
      </c>
      <c r="AA243" s="140">
        <f t="shared" si="31"/>
        <v>0</v>
      </c>
    </row>
    <row r="244" spans="1:27" ht="16.5" outlineLevel="3" thickBot="1">
      <c r="A244" s="88" t="s">
        <v>56</v>
      </c>
      <c r="B244" s="18">
        <v>951</v>
      </c>
      <c r="C244" s="36" t="s">
        <v>48</v>
      </c>
      <c r="D244" s="36" t="s">
        <v>245</v>
      </c>
      <c r="E244" s="36" t="s">
        <v>5</v>
      </c>
      <c r="F244" s="36"/>
      <c r="G244" s="124">
        <f>G279+G245+G252</f>
        <v>81163.19634</v>
      </c>
      <c r="H244" s="30" t="e">
        <f>#REF!+H297</f>
        <v>#REF!</v>
      </c>
      <c r="I244" s="30" t="e">
        <f>#REF!+I297</f>
        <v>#REF!</v>
      </c>
      <c r="J244" s="30" t="e">
        <f>#REF!+J297</f>
        <v>#REF!</v>
      </c>
      <c r="K244" s="30" t="e">
        <f>#REF!+K297</f>
        <v>#REF!</v>
      </c>
      <c r="L244" s="30" t="e">
        <f>#REF!+L297</f>
        <v>#REF!</v>
      </c>
      <c r="M244" s="30" t="e">
        <f>#REF!+M297</f>
        <v>#REF!</v>
      </c>
      <c r="N244" s="30" t="e">
        <f>#REF!+N297</f>
        <v>#REF!</v>
      </c>
      <c r="O244" s="30" t="e">
        <f>#REF!+O297</f>
        <v>#REF!</v>
      </c>
      <c r="P244" s="30" t="e">
        <f>#REF!+P297</f>
        <v>#REF!</v>
      </c>
      <c r="Q244" s="30" t="e">
        <f>#REF!+Q297</f>
        <v>#REF!</v>
      </c>
      <c r="R244" s="30" t="e">
        <f>#REF!+R297</f>
        <v>#REF!</v>
      </c>
      <c r="S244" s="30" t="e">
        <f>#REF!+S297</f>
        <v>#REF!</v>
      </c>
      <c r="T244" s="30" t="e">
        <f>#REF!+T297</f>
        <v>#REF!</v>
      </c>
      <c r="U244" s="30" t="e">
        <f>#REF!+U297</f>
        <v>#REF!</v>
      </c>
      <c r="V244" s="30" t="e">
        <f>#REF!+V297</f>
        <v>#REF!</v>
      </c>
      <c r="W244" s="30" t="e">
        <f>#REF!+W297</f>
        <v>#REF!</v>
      </c>
      <c r="X244" s="55" t="e">
        <f>#REF!+X297</f>
        <v>#REF!</v>
      </c>
      <c r="Y244" s="52" t="e">
        <f>X244/G239*100</f>
        <v>#REF!</v>
      </c>
      <c r="Z244" s="124">
        <f>Z279+Z245+Z252</f>
        <v>1472.301</v>
      </c>
      <c r="AA244" s="140">
        <f t="shared" si="31"/>
        <v>1.8140007619123297</v>
      </c>
    </row>
    <row r="245" spans="1:27" ht="16.5" outlineLevel="3" thickBot="1">
      <c r="A245" s="65" t="s">
        <v>205</v>
      </c>
      <c r="B245" s="19">
        <v>951</v>
      </c>
      <c r="C245" s="9" t="s">
        <v>206</v>
      </c>
      <c r="D245" s="9" t="s">
        <v>245</v>
      </c>
      <c r="E245" s="9" t="s">
        <v>5</v>
      </c>
      <c r="F245" s="9"/>
      <c r="G245" s="114">
        <f>G246</f>
        <v>5600</v>
      </c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55"/>
      <c r="Y245" s="52"/>
      <c r="Z245" s="114">
        <f>Z246</f>
        <v>1224.549</v>
      </c>
      <c r="AA245" s="140">
        <f t="shared" si="31"/>
        <v>21.866946428571428</v>
      </c>
    </row>
    <row r="246" spans="1:27" ht="16.5" outlineLevel="5" thickBot="1">
      <c r="A246" s="13" t="s">
        <v>141</v>
      </c>
      <c r="B246" s="19">
        <v>951</v>
      </c>
      <c r="C246" s="9" t="s">
        <v>206</v>
      </c>
      <c r="D246" s="9" t="s">
        <v>245</v>
      </c>
      <c r="E246" s="9" t="s">
        <v>5</v>
      </c>
      <c r="F246" s="9"/>
      <c r="G246" s="114">
        <f>G247</f>
        <v>5600</v>
      </c>
      <c r="H246" s="182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7"/>
      <c r="Y246" s="174"/>
      <c r="Z246" s="114">
        <f>Z247</f>
        <v>1224.549</v>
      </c>
      <c r="AA246" s="140">
        <f t="shared" si="31"/>
        <v>21.866946428571428</v>
      </c>
    </row>
    <row r="247" spans="1:27" ht="32.25" outlineLevel="5" thickBot="1">
      <c r="A247" s="93" t="s">
        <v>392</v>
      </c>
      <c r="B247" s="71">
        <v>951</v>
      </c>
      <c r="C247" s="72" t="s">
        <v>206</v>
      </c>
      <c r="D247" s="72" t="s">
        <v>368</v>
      </c>
      <c r="E247" s="72" t="s">
        <v>5</v>
      </c>
      <c r="F247" s="72"/>
      <c r="G247" s="116">
        <f>G248</f>
        <v>5600</v>
      </c>
      <c r="H247" s="182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7"/>
      <c r="Y247" s="174"/>
      <c r="Z247" s="116">
        <f>Z248</f>
        <v>1224.549</v>
      </c>
      <c r="AA247" s="140">
        <f t="shared" si="31"/>
        <v>21.866946428571428</v>
      </c>
    </row>
    <row r="248" spans="1:27" ht="29.25" customHeight="1" outlineLevel="5" thickBot="1">
      <c r="A248" s="5" t="s">
        <v>370</v>
      </c>
      <c r="B248" s="21">
        <v>951</v>
      </c>
      <c r="C248" s="6" t="s">
        <v>206</v>
      </c>
      <c r="D248" s="6" t="s">
        <v>369</v>
      </c>
      <c r="E248" s="6" t="s">
        <v>5</v>
      </c>
      <c r="F248" s="11"/>
      <c r="G248" s="118">
        <f>G249</f>
        <v>5600</v>
      </c>
      <c r="H248" s="182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7"/>
      <c r="Y248" s="174"/>
      <c r="Z248" s="118">
        <f>Z249</f>
        <v>1224.549</v>
      </c>
      <c r="AA248" s="140">
        <f t="shared" si="31"/>
        <v>21.866946428571428</v>
      </c>
    </row>
    <row r="249" spans="1:27" ht="21" customHeight="1" outlineLevel="5" thickBot="1">
      <c r="A249" s="148" t="s">
        <v>96</v>
      </c>
      <c r="B249" s="149">
        <v>951</v>
      </c>
      <c r="C249" s="150" t="s">
        <v>206</v>
      </c>
      <c r="D249" s="150" t="s">
        <v>369</v>
      </c>
      <c r="E249" s="150" t="s">
        <v>91</v>
      </c>
      <c r="F249" s="151"/>
      <c r="G249" s="168">
        <f>G251+G250</f>
        <v>5600</v>
      </c>
      <c r="H249" s="205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7"/>
      <c r="Y249" s="208"/>
      <c r="Z249" s="168">
        <f>Z251+Z250</f>
        <v>1224.549</v>
      </c>
      <c r="AA249" s="140">
        <f t="shared" si="31"/>
        <v>21.866946428571428</v>
      </c>
    </row>
    <row r="250" spans="1:27" ht="21" customHeight="1" outlineLevel="5" thickBot="1">
      <c r="A250" s="69" t="s">
        <v>340</v>
      </c>
      <c r="B250" s="73">
        <v>951</v>
      </c>
      <c r="C250" s="74" t="s">
        <v>206</v>
      </c>
      <c r="D250" s="74" t="s">
        <v>369</v>
      </c>
      <c r="E250" s="74" t="s">
        <v>339</v>
      </c>
      <c r="F250" s="11"/>
      <c r="G250" s="115">
        <v>500</v>
      </c>
      <c r="H250" s="182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7"/>
      <c r="Y250" s="174"/>
      <c r="Z250" s="115">
        <v>0</v>
      </c>
      <c r="AA250" s="140">
        <f t="shared" si="31"/>
        <v>0</v>
      </c>
    </row>
    <row r="251" spans="1:29" ht="32.25" outlineLevel="5" thickBot="1">
      <c r="A251" s="69" t="s">
        <v>97</v>
      </c>
      <c r="B251" s="73">
        <v>951</v>
      </c>
      <c r="C251" s="74" t="s">
        <v>206</v>
      </c>
      <c r="D251" s="74" t="s">
        <v>369</v>
      </c>
      <c r="E251" s="74" t="s">
        <v>92</v>
      </c>
      <c r="F251" s="11"/>
      <c r="G251" s="115">
        <v>5100</v>
      </c>
      <c r="H251" s="182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7"/>
      <c r="Y251" s="174"/>
      <c r="Z251" s="115">
        <v>1224.549</v>
      </c>
      <c r="AA251" s="140">
        <f t="shared" si="31"/>
        <v>24.010764705882355</v>
      </c>
      <c r="AC251" s="240"/>
    </row>
    <row r="252" spans="1:27" ht="16.5" outlineLevel="5" thickBot="1">
      <c r="A252" s="65" t="s">
        <v>233</v>
      </c>
      <c r="B252" s="19">
        <v>951</v>
      </c>
      <c r="C252" s="9" t="s">
        <v>235</v>
      </c>
      <c r="D252" s="9" t="s">
        <v>245</v>
      </c>
      <c r="E252" s="9" t="s">
        <v>5</v>
      </c>
      <c r="F252" s="74"/>
      <c r="G252" s="114">
        <f>G253</f>
        <v>75303.46686999999</v>
      </c>
      <c r="H252" s="48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60"/>
      <c r="Y252" s="52"/>
      <c r="Z252" s="114">
        <f>Z253</f>
        <v>247.752</v>
      </c>
      <c r="AA252" s="140">
        <f t="shared" si="31"/>
        <v>0.329004772685574</v>
      </c>
    </row>
    <row r="253" spans="1:27" ht="16.5" outlineLevel="5" thickBot="1">
      <c r="A253" s="13" t="s">
        <v>153</v>
      </c>
      <c r="B253" s="19">
        <v>951</v>
      </c>
      <c r="C253" s="9" t="s">
        <v>235</v>
      </c>
      <c r="D253" s="9" t="s">
        <v>245</v>
      </c>
      <c r="E253" s="9" t="s">
        <v>5</v>
      </c>
      <c r="F253" s="74"/>
      <c r="G253" s="114">
        <f>G254+G276</f>
        <v>75303.46686999999</v>
      </c>
      <c r="H253" s="48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60"/>
      <c r="Y253" s="52"/>
      <c r="Z253" s="114">
        <f>Z254+Z276</f>
        <v>247.752</v>
      </c>
      <c r="AA253" s="140">
        <f t="shared" si="31"/>
        <v>0.329004772685574</v>
      </c>
    </row>
    <row r="254" spans="1:27" ht="32.25" outlineLevel="5" thickBot="1">
      <c r="A254" s="75" t="s">
        <v>219</v>
      </c>
      <c r="B254" s="71">
        <v>951</v>
      </c>
      <c r="C254" s="72" t="s">
        <v>235</v>
      </c>
      <c r="D254" s="72" t="s">
        <v>278</v>
      </c>
      <c r="E254" s="72" t="s">
        <v>5</v>
      </c>
      <c r="F254" s="72"/>
      <c r="G254" s="116">
        <f>G261+G255+G264+G267+G270+G273</f>
        <v>74841.4</v>
      </c>
      <c r="H254" s="48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60"/>
      <c r="Y254" s="52"/>
      <c r="Z254" s="116">
        <f>Z261+Z255+Z264+Z267+Z270+Z273</f>
        <v>17.15</v>
      </c>
      <c r="AA254" s="140">
        <f t="shared" si="31"/>
        <v>0.02291512451664453</v>
      </c>
    </row>
    <row r="255" spans="1:27" ht="48" outlineLevel="5" thickBot="1">
      <c r="A255" s="5" t="s">
        <v>204</v>
      </c>
      <c r="B255" s="21">
        <v>951</v>
      </c>
      <c r="C255" s="6" t="s">
        <v>235</v>
      </c>
      <c r="D255" s="6" t="s">
        <v>279</v>
      </c>
      <c r="E255" s="6" t="s">
        <v>5</v>
      </c>
      <c r="F255" s="6"/>
      <c r="G255" s="118">
        <f>G256+G259</f>
        <v>18241</v>
      </c>
      <c r="H255" s="48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60"/>
      <c r="Y255" s="52"/>
      <c r="Z255" s="118">
        <f>Z256+Z259</f>
        <v>17.15</v>
      </c>
      <c r="AA255" s="140">
        <f t="shared" si="31"/>
        <v>0.09401896825831917</v>
      </c>
    </row>
    <row r="256" spans="1:27" ht="19.5" customHeight="1" outlineLevel="5" thickBot="1">
      <c r="A256" s="148" t="s">
        <v>96</v>
      </c>
      <c r="B256" s="149">
        <v>951</v>
      </c>
      <c r="C256" s="150" t="s">
        <v>235</v>
      </c>
      <c r="D256" s="150" t="s">
        <v>279</v>
      </c>
      <c r="E256" s="150" t="s">
        <v>91</v>
      </c>
      <c r="F256" s="150"/>
      <c r="G256" s="168">
        <f>G257+G258</f>
        <v>6016</v>
      </c>
      <c r="H256" s="161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62"/>
      <c r="Y256" s="156"/>
      <c r="Z256" s="168">
        <f>Z257+Z258</f>
        <v>17.15</v>
      </c>
      <c r="AA256" s="140">
        <f t="shared" si="31"/>
        <v>0.2850731382978723</v>
      </c>
    </row>
    <row r="257" spans="1:27" ht="32.25" outlineLevel="5" thickBot="1">
      <c r="A257" s="69" t="s">
        <v>340</v>
      </c>
      <c r="B257" s="73">
        <v>951</v>
      </c>
      <c r="C257" s="74" t="s">
        <v>235</v>
      </c>
      <c r="D257" s="74" t="s">
        <v>279</v>
      </c>
      <c r="E257" s="74" t="s">
        <v>339</v>
      </c>
      <c r="F257" s="74"/>
      <c r="G257" s="115">
        <v>2700</v>
      </c>
      <c r="H257" s="48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60"/>
      <c r="Y257" s="52"/>
      <c r="Z257" s="115">
        <v>0</v>
      </c>
      <c r="AA257" s="140">
        <f t="shared" si="31"/>
        <v>0</v>
      </c>
    </row>
    <row r="258" spans="1:29" ht="32.25" outlineLevel="5" thickBot="1">
      <c r="A258" s="69" t="s">
        <v>97</v>
      </c>
      <c r="B258" s="73">
        <v>951</v>
      </c>
      <c r="C258" s="74" t="s">
        <v>235</v>
      </c>
      <c r="D258" s="74" t="s">
        <v>279</v>
      </c>
      <c r="E258" s="74" t="s">
        <v>92</v>
      </c>
      <c r="F258" s="74"/>
      <c r="G258" s="115">
        <v>3316</v>
      </c>
      <c r="H258" s="48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60"/>
      <c r="Y258" s="52"/>
      <c r="Z258" s="115">
        <v>17.15</v>
      </c>
      <c r="AA258" s="140">
        <f t="shared" si="31"/>
        <v>0.517189384800965</v>
      </c>
      <c r="AC258" s="240"/>
    </row>
    <row r="259" spans="1:27" ht="16.5" outlineLevel="5" thickBot="1">
      <c r="A259" s="148" t="s">
        <v>353</v>
      </c>
      <c r="B259" s="149">
        <v>951</v>
      </c>
      <c r="C259" s="150" t="s">
        <v>235</v>
      </c>
      <c r="D259" s="150" t="s">
        <v>279</v>
      </c>
      <c r="E259" s="150" t="s">
        <v>355</v>
      </c>
      <c r="F259" s="150"/>
      <c r="G259" s="168">
        <f>G260</f>
        <v>12225</v>
      </c>
      <c r="H259" s="161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62"/>
      <c r="Y259" s="156"/>
      <c r="Z259" s="168">
        <f>Z260</f>
        <v>0</v>
      </c>
      <c r="AA259" s="140">
        <f t="shared" si="31"/>
        <v>0</v>
      </c>
    </row>
    <row r="260" spans="1:27" ht="48" outlineLevel="5" thickBot="1">
      <c r="A260" s="69" t="s">
        <v>354</v>
      </c>
      <c r="B260" s="73">
        <v>951</v>
      </c>
      <c r="C260" s="74" t="s">
        <v>235</v>
      </c>
      <c r="D260" s="74" t="s">
        <v>279</v>
      </c>
      <c r="E260" s="74" t="s">
        <v>356</v>
      </c>
      <c r="F260" s="74"/>
      <c r="G260" s="115">
        <v>12225</v>
      </c>
      <c r="H260" s="48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60"/>
      <c r="Y260" s="52"/>
      <c r="Z260" s="115">
        <v>0</v>
      </c>
      <c r="AA260" s="140">
        <f t="shared" si="31"/>
        <v>0</v>
      </c>
    </row>
    <row r="261" spans="1:27" ht="48" outlineLevel="5" thickBot="1">
      <c r="A261" s="5" t="s">
        <v>234</v>
      </c>
      <c r="B261" s="21">
        <v>951</v>
      </c>
      <c r="C261" s="6" t="s">
        <v>235</v>
      </c>
      <c r="D261" s="6" t="s">
        <v>280</v>
      </c>
      <c r="E261" s="6" t="s">
        <v>5</v>
      </c>
      <c r="F261" s="6"/>
      <c r="G261" s="118">
        <f>G262</f>
        <v>500</v>
      </c>
      <c r="H261" s="48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60"/>
      <c r="Y261" s="52"/>
      <c r="Z261" s="118">
        <f>Z262</f>
        <v>0</v>
      </c>
      <c r="AA261" s="140">
        <f t="shared" si="31"/>
        <v>0</v>
      </c>
    </row>
    <row r="262" spans="1:27" ht="18.75" customHeight="1" outlineLevel="5" thickBot="1">
      <c r="A262" s="148" t="s">
        <v>96</v>
      </c>
      <c r="B262" s="149">
        <v>951</v>
      </c>
      <c r="C262" s="150" t="s">
        <v>235</v>
      </c>
      <c r="D262" s="150" t="s">
        <v>280</v>
      </c>
      <c r="E262" s="150" t="s">
        <v>91</v>
      </c>
      <c r="F262" s="150"/>
      <c r="G262" s="168">
        <f>G263</f>
        <v>500</v>
      </c>
      <c r="H262" s="161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62"/>
      <c r="Y262" s="156"/>
      <c r="Z262" s="168">
        <f>Z263</f>
        <v>0</v>
      </c>
      <c r="AA262" s="140">
        <f t="shared" si="31"/>
        <v>0</v>
      </c>
    </row>
    <row r="263" spans="1:27" ht="32.25" outlineLevel="5" thickBot="1">
      <c r="A263" s="69" t="s">
        <v>97</v>
      </c>
      <c r="B263" s="73">
        <v>951</v>
      </c>
      <c r="C263" s="74" t="s">
        <v>235</v>
      </c>
      <c r="D263" s="74" t="s">
        <v>280</v>
      </c>
      <c r="E263" s="74" t="s">
        <v>92</v>
      </c>
      <c r="F263" s="74"/>
      <c r="G263" s="115">
        <v>500</v>
      </c>
      <c r="H263" s="48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60"/>
      <c r="Y263" s="52"/>
      <c r="Z263" s="115">
        <v>0</v>
      </c>
      <c r="AA263" s="140">
        <f t="shared" si="31"/>
        <v>0</v>
      </c>
    </row>
    <row r="264" spans="1:27" ht="48" outlineLevel="5" thickBot="1">
      <c r="A264" s="5" t="s">
        <v>408</v>
      </c>
      <c r="B264" s="21">
        <v>951</v>
      </c>
      <c r="C264" s="6" t="s">
        <v>235</v>
      </c>
      <c r="D264" s="6" t="s">
        <v>411</v>
      </c>
      <c r="E264" s="6" t="s">
        <v>5</v>
      </c>
      <c r="F264" s="6"/>
      <c r="G264" s="118">
        <f>G265</f>
        <v>3162.4</v>
      </c>
      <c r="H264" s="48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60"/>
      <c r="Y264" s="52"/>
      <c r="Z264" s="118">
        <f>Z265</f>
        <v>0</v>
      </c>
      <c r="AA264" s="140">
        <f t="shared" si="31"/>
        <v>0</v>
      </c>
    </row>
    <row r="265" spans="1:27" ht="32.25" outlineLevel="5" thickBot="1">
      <c r="A265" s="148" t="s">
        <v>96</v>
      </c>
      <c r="B265" s="149">
        <v>951</v>
      </c>
      <c r="C265" s="150" t="s">
        <v>235</v>
      </c>
      <c r="D265" s="150" t="s">
        <v>411</v>
      </c>
      <c r="E265" s="150" t="s">
        <v>91</v>
      </c>
      <c r="F265" s="150"/>
      <c r="G265" s="168">
        <f>G266</f>
        <v>3162.4</v>
      </c>
      <c r="H265" s="161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62"/>
      <c r="Y265" s="156"/>
      <c r="Z265" s="168">
        <f>Z266</f>
        <v>0</v>
      </c>
      <c r="AA265" s="140">
        <f t="shared" si="31"/>
        <v>0</v>
      </c>
    </row>
    <row r="266" spans="1:27" ht="32.25" outlineLevel="5" thickBot="1">
      <c r="A266" s="69" t="s">
        <v>340</v>
      </c>
      <c r="B266" s="73">
        <v>951</v>
      </c>
      <c r="C266" s="74" t="s">
        <v>235</v>
      </c>
      <c r="D266" s="74" t="s">
        <v>411</v>
      </c>
      <c r="E266" s="74" t="s">
        <v>339</v>
      </c>
      <c r="F266" s="74"/>
      <c r="G266" s="115">
        <v>3162.4</v>
      </c>
      <c r="H266" s="48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60"/>
      <c r="Y266" s="52"/>
      <c r="Z266" s="115">
        <v>0</v>
      </c>
      <c r="AA266" s="140">
        <f aca="true" t="shared" si="34" ref="AA266:AA329">Z266/G266*100</f>
        <v>0</v>
      </c>
    </row>
    <row r="267" spans="1:27" ht="63.75" outlineLevel="5" thickBot="1">
      <c r="A267" s="5" t="s">
        <v>409</v>
      </c>
      <c r="B267" s="21">
        <v>951</v>
      </c>
      <c r="C267" s="6" t="s">
        <v>235</v>
      </c>
      <c r="D267" s="6" t="s">
        <v>412</v>
      </c>
      <c r="E267" s="6" t="s">
        <v>5</v>
      </c>
      <c r="F267" s="6"/>
      <c r="G267" s="118">
        <f>G268</f>
        <v>48900</v>
      </c>
      <c r="H267" s="48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60"/>
      <c r="Y267" s="52"/>
      <c r="Z267" s="118">
        <f>Z268</f>
        <v>0</v>
      </c>
      <c r="AA267" s="140">
        <f t="shared" si="34"/>
        <v>0</v>
      </c>
    </row>
    <row r="268" spans="1:27" ht="16.5" outlineLevel="5" thickBot="1">
      <c r="A268" s="148" t="s">
        <v>353</v>
      </c>
      <c r="B268" s="149">
        <v>951</v>
      </c>
      <c r="C268" s="150" t="s">
        <v>235</v>
      </c>
      <c r="D268" s="150" t="s">
        <v>412</v>
      </c>
      <c r="E268" s="150" t="s">
        <v>355</v>
      </c>
      <c r="F268" s="150"/>
      <c r="G268" s="168">
        <f>G269</f>
        <v>48900</v>
      </c>
      <c r="H268" s="161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62"/>
      <c r="Y268" s="156"/>
      <c r="Z268" s="168">
        <f>Z269</f>
        <v>0</v>
      </c>
      <c r="AA268" s="140">
        <f t="shared" si="34"/>
        <v>0</v>
      </c>
    </row>
    <row r="269" spans="1:27" ht="48" outlineLevel="5" thickBot="1">
      <c r="A269" s="69" t="s">
        <v>354</v>
      </c>
      <c r="B269" s="73">
        <v>951</v>
      </c>
      <c r="C269" s="74" t="s">
        <v>235</v>
      </c>
      <c r="D269" s="74" t="s">
        <v>412</v>
      </c>
      <c r="E269" s="74" t="s">
        <v>356</v>
      </c>
      <c r="F269" s="74"/>
      <c r="G269" s="115">
        <v>48900</v>
      </c>
      <c r="H269" s="48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60"/>
      <c r="Y269" s="52"/>
      <c r="Z269" s="115">
        <v>0</v>
      </c>
      <c r="AA269" s="140">
        <f t="shared" si="34"/>
        <v>0</v>
      </c>
    </row>
    <row r="270" spans="1:27" ht="32.25" outlineLevel="5" thickBot="1">
      <c r="A270" s="5" t="s">
        <v>410</v>
      </c>
      <c r="B270" s="21">
        <v>951</v>
      </c>
      <c r="C270" s="6" t="s">
        <v>235</v>
      </c>
      <c r="D270" s="6" t="s">
        <v>413</v>
      </c>
      <c r="E270" s="6" t="s">
        <v>5</v>
      </c>
      <c r="F270" s="6"/>
      <c r="G270" s="118">
        <f>G271</f>
        <v>3978</v>
      </c>
      <c r="H270" s="48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60"/>
      <c r="Y270" s="52"/>
      <c r="Z270" s="118">
        <f>Z271</f>
        <v>0</v>
      </c>
      <c r="AA270" s="140">
        <f t="shared" si="34"/>
        <v>0</v>
      </c>
    </row>
    <row r="271" spans="1:27" ht="48" outlineLevel="5" thickBot="1">
      <c r="A271" s="148" t="s">
        <v>431</v>
      </c>
      <c r="B271" s="149">
        <v>951</v>
      </c>
      <c r="C271" s="150" t="s">
        <v>235</v>
      </c>
      <c r="D271" s="150" t="s">
        <v>413</v>
      </c>
      <c r="E271" s="150" t="s">
        <v>429</v>
      </c>
      <c r="F271" s="150"/>
      <c r="G271" s="168">
        <f>G272</f>
        <v>3978</v>
      </c>
      <c r="H271" s="161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62"/>
      <c r="Y271" s="156"/>
      <c r="Z271" s="168">
        <f>Z272</f>
        <v>0</v>
      </c>
      <c r="AA271" s="140">
        <f t="shared" si="34"/>
        <v>0</v>
      </c>
    </row>
    <row r="272" spans="1:27" ht="63.75" outlineLevel="5" thickBot="1">
      <c r="A272" s="69" t="s">
        <v>432</v>
      </c>
      <c r="B272" s="73">
        <v>951</v>
      </c>
      <c r="C272" s="74" t="s">
        <v>235</v>
      </c>
      <c r="D272" s="74" t="s">
        <v>413</v>
      </c>
      <c r="E272" s="74" t="s">
        <v>430</v>
      </c>
      <c r="F272" s="74"/>
      <c r="G272" s="115">
        <v>3978</v>
      </c>
      <c r="H272" s="48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60"/>
      <c r="Y272" s="52"/>
      <c r="Z272" s="115">
        <v>0</v>
      </c>
      <c r="AA272" s="140">
        <f t="shared" si="34"/>
        <v>0</v>
      </c>
    </row>
    <row r="273" spans="1:27" ht="32.25" outlineLevel="5" thickBot="1">
      <c r="A273" s="5" t="s">
        <v>436</v>
      </c>
      <c r="B273" s="21">
        <v>951</v>
      </c>
      <c r="C273" s="6" t="s">
        <v>235</v>
      </c>
      <c r="D273" s="6" t="s">
        <v>437</v>
      </c>
      <c r="E273" s="6" t="s">
        <v>5</v>
      </c>
      <c r="F273" s="6"/>
      <c r="G273" s="118">
        <f>G274</f>
        <v>60</v>
      </c>
      <c r="H273" s="48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60"/>
      <c r="Y273" s="52"/>
      <c r="Z273" s="118">
        <f>Z274</f>
        <v>0</v>
      </c>
      <c r="AA273" s="140">
        <f t="shared" si="34"/>
        <v>0</v>
      </c>
    </row>
    <row r="274" spans="1:27" ht="48" outlineLevel="5" thickBot="1">
      <c r="A274" s="148" t="s">
        <v>431</v>
      </c>
      <c r="B274" s="149">
        <v>951</v>
      </c>
      <c r="C274" s="150" t="s">
        <v>235</v>
      </c>
      <c r="D274" s="150" t="s">
        <v>437</v>
      </c>
      <c r="E274" s="150" t="s">
        <v>429</v>
      </c>
      <c r="F274" s="150"/>
      <c r="G274" s="168">
        <f>G275</f>
        <v>60</v>
      </c>
      <c r="H274" s="161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62"/>
      <c r="Y274" s="156"/>
      <c r="Z274" s="168">
        <f>Z275</f>
        <v>0</v>
      </c>
      <c r="AA274" s="140">
        <f t="shared" si="34"/>
        <v>0</v>
      </c>
    </row>
    <row r="275" spans="1:27" ht="63.75" outlineLevel="5" thickBot="1">
      <c r="A275" s="69" t="s">
        <v>432</v>
      </c>
      <c r="B275" s="73">
        <v>951</v>
      </c>
      <c r="C275" s="74" t="s">
        <v>235</v>
      </c>
      <c r="D275" s="74" t="s">
        <v>437</v>
      </c>
      <c r="E275" s="74" t="s">
        <v>430</v>
      </c>
      <c r="F275" s="74"/>
      <c r="G275" s="115">
        <v>60</v>
      </c>
      <c r="H275" s="48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60"/>
      <c r="Y275" s="52"/>
      <c r="Z275" s="115">
        <v>0</v>
      </c>
      <c r="AA275" s="140">
        <f t="shared" si="34"/>
        <v>0</v>
      </c>
    </row>
    <row r="276" spans="1:27" ht="48" outlineLevel="5" thickBot="1">
      <c r="A276" s="75" t="s">
        <v>390</v>
      </c>
      <c r="B276" s="72">
        <v>951</v>
      </c>
      <c r="C276" s="72" t="s">
        <v>235</v>
      </c>
      <c r="D276" s="72" t="s">
        <v>364</v>
      </c>
      <c r="E276" s="72" t="s">
        <v>5</v>
      </c>
      <c r="F276" s="72"/>
      <c r="G276" s="116">
        <f>G277</f>
        <v>462.06687</v>
      </c>
      <c r="H276" s="48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60"/>
      <c r="Y276" s="52"/>
      <c r="Z276" s="116">
        <f>Z277</f>
        <v>230.602</v>
      </c>
      <c r="AA276" s="140">
        <f t="shared" si="34"/>
        <v>49.90662931536295</v>
      </c>
    </row>
    <row r="277" spans="1:27" ht="32.25" outlineLevel="5" thickBot="1">
      <c r="A277" s="5" t="s">
        <v>96</v>
      </c>
      <c r="B277" s="6">
        <v>951</v>
      </c>
      <c r="C277" s="6" t="s">
        <v>235</v>
      </c>
      <c r="D277" s="6" t="s">
        <v>365</v>
      </c>
      <c r="E277" s="6" t="s">
        <v>91</v>
      </c>
      <c r="F277" s="6"/>
      <c r="G277" s="118">
        <f>G278</f>
        <v>462.06687</v>
      </c>
      <c r="H277" s="48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60"/>
      <c r="Y277" s="52"/>
      <c r="Z277" s="118">
        <f>Z278</f>
        <v>230.602</v>
      </c>
      <c r="AA277" s="140">
        <f t="shared" si="34"/>
        <v>49.90662931536295</v>
      </c>
    </row>
    <row r="278" spans="1:29" ht="32.25" outlineLevel="5" thickBot="1">
      <c r="A278" s="80" t="s">
        <v>97</v>
      </c>
      <c r="B278" s="74">
        <v>951</v>
      </c>
      <c r="C278" s="74" t="s">
        <v>235</v>
      </c>
      <c r="D278" s="74" t="s">
        <v>365</v>
      </c>
      <c r="E278" s="74" t="s">
        <v>92</v>
      </c>
      <c r="F278" s="74"/>
      <c r="G278" s="115">
        <v>462.06687</v>
      </c>
      <c r="H278" s="48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60"/>
      <c r="Y278" s="52"/>
      <c r="Z278" s="115">
        <v>230.602</v>
      </c>
      <c r="AA278" s="140">
        <f t="shared" si="34"/>
        <v>49.90662931536295</v>
      </c>
      <c r="AC278" s="240"/>
    </row>
    <row r="279" spans="1:27" ht="16.5" customHeight="1" outlineLevel="5" thickBot="1">
      <c r="A279" s="8" t="s">
        <v>33</v>
      </c>
      <c r="B279" s="19">
        <v>951</v>
      </c>
      <c r="C279" s="9" t="s">
        <v>12</v>
      </c>
      <c r="D279" s="9" t="s">
        <v>245</v>
      </c>
      <c r="E279" s="9" t="s">
        <v>5</v>
      </c>
      <c r="F279" s="9"/>
      <c r="G279" s="114">
        <f>G280</f>
        <v>259.72947</v>
      </c>
      <c r="H279" s="48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60"/>
      <c r="Y279" s="52"/>
      <c r="Z279" s="114">
        <f>Z280</f>
        <v>0</v>
      </c>
      <c r="AA279" s="140">
        <f t="shared" si="34"/>
        <v>0</v>
      </c>
    </row>
    <row r="280" spans="1:27" ht="32.25" outlineLevel="5" thickBot="1">
      <c r="A280" s="91" t="s">
        <v>131</v>
      </c>
      <c r="B280" s="19">
        <v>951</v>
      </c>
      <c r="C280" s="9" t="s">
        <v>12</v>
      </c>
      <c r="D280" s="9" t="s">
        <v>246</v>
      </c>
      <c r="E280" s="9" t="s">
        <v>5</v>
      </c>
      <c r="F280" s="9"/>
      <c r="G280" s="114">
        <f>G281</f>
        <v>259.72947</v>
      </c>
      <c r="H280" s="48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60"/>
      <c r="Y280" s="52"/>
      <c r="Z280" s="114">
        <f>Z281</f>
        <v>0</v>
      </c>
      <c r="AA280" s="140">
        <f t="shared" si="34"/>
        <v>0</v>
      </c>
    </row>
    <row r="281" spans="1:27" ht="32.25" outlineLevel="5" thickBot="1">
      <c r="A281" s="91" t="s">
        <v>132</v>
      </c>
      <c r="B281" s="19">
        <v>951</v>
      </c>
      <c r="C281" s="9" t="s">
        <v>12</v>
      </c>
      <c r="D281" s="9" t="s">
        <v>247</v>
      </c>
      <c r="E281" s="9" t="s">
        <v>5</v>
      </c>
      <c r="F281" s="9"/>
      <c r="G281" s="114">
        <f>G282+G288</f>
        <v>259.72947</v>
      </c>
      <c r="H281" s="48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60"/>
      <c r="Y281" s="52"/>
      <c r="Z281" s="114">
        <f>Z282+Z288</f>
        <v>0</v>
      </c>
      <c r="AA281" s="140">
        <f t="shared" si="34"/>
        <v>0</v>
      </c>
    </row>
    <row r="282" spans="1:27" ht="48" outlineLevel="5" thickBot="1">
      <c r="A282" s="93" t="s">
        <v>188</v>
      </c>
      <c r="B282" s="71">
        <v>951</v>
      </c>
      <c r="C282" s="72" t="s">
        <v>12</v>
      </c>
      <c r="D282" s="72" t="s">
        <v>281</v>
      </c>
      <c r="E282" s="72" t="s">
        <v>5</v>
      </c>
      <c r="F282" s="72"/>
      <c r="G282" s="133">
        <f>G283+G286</f>
        <v>0.72947</v>
      </c>
      <c r="H282" s="48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60"/>
      <c r="Y282" s="52"/>
      <c r="Z282" s="133">
        <f>Z283+Z286</f>
        <v>0</v>
      </c>
      <c r="AA282" s="140">
        <f t="shared" si="34"/>
        <v>0</v>
      </c>
    </row>
    <row r="283" spans="1:27" ht="32.25" outlineLevel="5" thickBot="1">
      <c r="A283" s="5" t="s">
        <v>90</v>
      </c>
      <c r="B283" s="21">
        <v>951</v>
      </c>
      <c r="C283" s="6" t="s">
        <v>12</v>
      </c>
      <c r="D283" s="6" t="s">
        <v>281</v>
      </c>
      <c r="E283" s="6" t="s">
        <v>87</v>
      </c>
      <c r="F283" s="6"/>
      <c r="G283" s="118">
        <f>G284+G285</f>
        <v>0.61</v>
      </c>
      <c r="H283" s="48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60"/>
      <c r="Y283" s="52"/>
      <c r="Z283" s="118">
        <f>Z284+Z285</f>
        <v>0</v>
      </c>
      <c r="AA283" s="140">
        <f t="shared" si="34"/>
        <v>0</v>
      </c>
    </row>
    <row r="284" spans="1:27" ht="19.5" customHeight="1" outlineLevel="5" thickBot="1">
      <c r="A284" s="69" t="s">
        <v>242</v>
      </c>
      <c r="B284" s="73">
        <v>951</v>
      </c>
      <c r="C284" s="74" t="s">
        <v>12</v>
      </c>
      <c r="D284" s="74" t="s">
        <v>281</v>
      </c>
      <c r="E284" s="74" t="s">
        <v>88</v>
      </c>
      <c r="F284" s="74"/>
      <c r="G284" s="115">
        <v>0.47</v>
      </c>
      <c r="H284" s="48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60"/>
      <c r="Y284" s="52"/>
      <c r="Z284" s="115">
        <v>0</v>
      </c>
      <c r="AA284" s="140">
        <f t="shared" si="34"/>
        <v>0</v>
      </c>
    </row>
    <row r="285" spans="1:27" ht="48" outlineLevel="5" thickBot="1">
      <c r="A285" s="69" t="s">
        <v>237</v>
      </c>
      <c r="B285" s="73">
        <v>951</v>
      </c>
      <c r="C285" s="74" t="s">
        <v>12</v>
      </c>
      <c r="D285" s="74" t="s">
        <v>281</v>
      </c>
      <c r="E285" s="74" t="s">
        <v>238</v>
      </c>
      <c r="F285" s="74"/>
      <c r="G285" s="115">
        <v>0.14</v>
      </c>
      <c r="H285" s="48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60"/>
      <c r="Y285" s="52"/>
      <c r="Z285" s="115">
        <v>0</v>
      </c>
      <c r="AA285" s="140">
        <f t="shared" si="34"/>
        <v>0</v>
      </c>
    </row>
    <row r="286" spans="1:27" ht="32.25" outlineLevel="5" thickBot="1">
      <c r="A286" s="5" t="s">
        <v>96</v>
      </c>
      <c r="B286" s="21">
        <v>951</v>
      </c>
      <c r="C286" s="6" t="s">
        <v>12</v>
      </c>
      <c r="D286" s="6" t="s">
        <v>281</v>
      </c>
      <c r="E286" s="6" t="s">
        <v>91</v>
      </c>
      <c r="F286" s="6"/>
      <c r="G286" s="118">
        <f>G287</f>
        <v>0.11947</v>
      </c>
      <c r="H286" s="48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60"/>
      <c r="Y286" s="52"/>
      <c r="Z286" s="118">
        <f>Z287</f>
        <v>0</v>
      </c>
      <c r="AA286" s="140">
        <f t="shared" si="34"/>
        <v>0</v>
      </c>
    </row>
    <row r="287" spans="1:27" ht="32.25" outlineLevel="5" thickBot="1">
      <c r="A287" s="69" t="s">
        <v>97</v>
      </c>
      <c r="B287" s="73">
        <v>951</v>
      </c>
      <c r="C287" s="74" t="s">
        <v>12</v>
      </c>
      <c r="D287" s="74" t="s">
        <v>281</v>
      </c>
      <c r="E287" s="74" t="s">
        <v>92</v>
      </c>
      <c r="F287" s="74"/>
      <c r="G287" s="132">
        <v>0.11947</v>
      </c>
      <c r="H287" s="48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60"/>
      <c r="Y287" s="52"/>
      <c r="Z287" s="132">
        <v>0</v>
      </c>
      <c r="AA287" s="140">
        <f t="shared" si="34"/>
        <v>0</v>
      </c>
    </row>
    <row r="288" spans="1:27" ht="18.75" customHeight="1" outlineLevel="5" thickBot="1">
      <c r="A288" s="75" t="s">
        <v>207</v>
      </c>
      <c r="B288" s="71">
        <v>951</v>
      </c>
      <c r="C288" s="72" t="s">
        <v>12</v>
      </c>
      <c r="D288" s="72" t="s">
        <v>282</v>
      </c>
      <c r="E288" s="72" t="s">
        <v>5</v>
      </c>
      <c r="F288" s="72"/>
      <c r="G288" s="16">
        <f>G289</f>
        <v>259</v>
      </c>
      <c r="H288" s="48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60"/>
      <c r="Y288" s="52"/>
      <c r="Z288" s="16">
        <f>Z289</f>
        <v>0</v>
      </c>
      <c r="AA288" s="140">
        <f t="shared" si="34"/>
        <v>0</v>
      </c>
    </row>
    <row r="289" spans="1:27" ht="18.75" customHeight="1" outlineLevel="5" thickBot="1">
      <c r="A289" s="5" t="s">
        <v>96</v>
      </c>
      <c r="B289" s="21">
        <v>951</v>
      </c>
      <c r="C289" s="6" t="s">
        <v>12</v>
      </c>
      <c r="D289" s="6" t="s">
        <v>282</v>
      </c>
      <c r="E289" s="6" t="s">
        <v>91</v>
      </c>
      <c r="F289" s="6"/>
      <c r="G289" s="7">
        <f>G290</f>
        <v>259</v>
      </c>
      <c r="H289" s="48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60"/>
      <c r="Y289" s="52"/>
      <c r="Z289" s="7">
        <f>Z290</f>
        <v>0</v>
      </c>
      <c r="AA289" s="140">
        <f t="shared" si="34"/>
        <v>0</v>
      </c>
    </row>
    <row r="290" spans="1:27" ht="32.25" outlineLevel="5" thickBot="1">
      <c r="A290" s="69" t="s">
        <v>97</v>
      </c>
      <c r="B290" s="73">
        <v>951</v>
      </c>
      <c r="C290" s="74" t="s">
        <v>12</v>
      </c>
      <c r="D290" s="74" t="s">
        <v>282</v>
      </c>
      <c r="E290" s="74" t="s">
        <v>92</v>
      </c>
      <c r="F290" s="74"/>
      <c r="G290" s="79">
        <v>259</v>
      </c>
      <c r="H290" s="48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60"/>
      <c r="Y290" s="52"/>
      <c r="Z290" s="79">
        <v>0</v>
      </c>
      <c r="AA290" s="140">
        <f t="shared" si="34"/>
        <v>0</v>
      </c>
    </row>
    <row r="291" spans="1:27" ht="19.5" outlineLevel="5" thickBot="1">
      <c r="A291" s="88" t="s">
        <v>47</v>
      </c>
      <c r="B291" s="18">
        <v>951</v>
      </c>
      <c r="C291" s="14" t="s">
        <v>46</v>
      </c>
      <c r="D291" s="14" t="s">
        <v>245</v>
      </c>
      <c r="E291" s="14" t="s">
        <v>5</v>
      </c>
      <c r="F291" s="14"/>
      <c r="G291" s="113">
        <f>G292+G302+G307</f>
        <v>14808.11168</v>
      </c>
      <c r="H291" s="48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60"/>
      <c r="Y291" s="52"/>
      <c r="Z291" s="113">
        <f>Z292+Z302+Z307</f>
        <v>2769.55</v>
      </c>
      <c r="AA291" s="140">
        <f t="shared" si="34"/>
        <v>18.702924855304712</v>
      </c>
    </row>
    <row r="292" spans="1:27" ht="16.5" outlineLevel="5" thickBot="1">
      <c r="A292" s="100" t="s">
        <v>357</v>
      </c>
      <c r="B292" s="18">
        <v>951</v>
      </c>
      <c r="C292" s="36" t="s">
        <v>358</v>
      </c>
      <c r="D292" s="36" t="s">
        <v>245</v>
      </c>
      <c r="E292" s="36" t="s">
        <v>5</v>
      </c>
      <c r="F292" s="36"/>
      <c r="G292" s="124">
        <f>G297+G293</f>
        <v>12924.61168</v>
      </c>
      <c r="H292" s="48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60"/>
      <c r="Y292" s="52"/>
      <c r="Z292" s="124">
        <f>Z297+Z293</f>
        <v>2430.398</v>
      </c>
      <c r="AA292" s="140">
        <f t="shared" si="34"/>
        <v>18.804417959890305</v>
      </c>
    </row>
    <row r="293" spans="1:27" ht="32.25" outlineLevel="5" thickBot="1">
      <c r="A293" s="91" t="s">
        <v>131</v>
      </c>
      <c r="B293" s="9">
        <v>951</v>
      </c>
      <c r="C293" s="9" t="s">
        <v>358</v>
      </c>
      <c r="D293" s="9" t="s">
        <v>246</v>
      </c>
      <c r="E293" s="9" t="s">
        <v>5</v>
      </c>
      <c r="F293" s="9"/>
      <c r="G293" s="114">
        <f>G294</f>
        <v>18.61168</v>
      </c>
      <c r="H293" s="48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60"/>
      <c r="Y293" s="52"/>
      <c r="Z293" s="114">
        <f>Z294</f>
        <v>0</v>
      </c>
      <c r="AA293" s="140">
        <f t="shared" si="34"/>
        <v>0</v>
      </c>
    </row>
    <row r="294" spans="1:27" ht="32.25" outlineLevel="5" thickBot="1">
      <c r="A294" s="91" t="s">
        <v>132</v>
      </c>
      <c r="B294" s="9">
        <v>951</v>
      </c>
      <c r="C294" s="9" t="s">
        <v>358</v>
      </c>
      <c r="D294" s="9" t="s">
        <v>247</v>
      </c>
      <c r="E294" s="9" t="s">
        <v>5</v>
      </c>
      <c r="F294" s="9"/>
      <c r="G294" s="114">
        <f>G295</f>
        <v>18.61168</v>
      </c>
      <c r="H294" s="48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60"/>
      <c r="Y294" s="52"/>
      <c r="Z294" s="114">
        <f>Z295</f>
        <v>0</v>
      </c>
      <c r="AA294" s="140">
        <f t="shared" si="34"/>
        <v>0</v>
      </c>
    </row>
    <row r="295" spans="1:27" ht="32.25" outlineLevel="5" thickBot="1">
      <c r="A295" s="75" t="s">
        <v>360</v>
      </c>
      <c r="B295" s="72">
        <v>951</v>
      </c>
      <c r="C295" s="72" t="s">
        <v>358</v>
      </c>
      <c r="D295" s="72" t="s">
        <v>361</v>
      </c>
      <c r="E295" s="72" t="s">
        <v>5</v>
      </c>
      <c r="F295" s="72"/>
      <c r="G295" s="116">
        <f>G296</f>
        <v>18.61168</v>
      </c>
      <c r="H295" s="48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60"/>
      <c r="Y295" s="52"/>
      <c r="Z295" s="116">
        <f>Z296</f>
        <v>0</v>
      </c>
      <c r="AA295" s="140">
        <f t="shared" si="34"/>
        <v>0</v>
      </c>
    </row>
    <row r="296" spans="1:27" ht="16.5" outlineLevel="5" thickBot="1">
      <c r="A296" s="125" t="s">
        <v>83</v>
      </c>
      <c r="B296" s="126">
        <v>951</v>
      </c>
      <c r="C296" s="126" t="s">
        <v>358</v>
      </c>
      <c r="D296" s="126" t="s">
        <v>361</v>
      </c>
      <c r="E296" s="126" t="s">
        <v>84</v>
      </c>
      <c r="F296" s="126"/>
      <c r="G296" s="127">
        <v>18.61168</v>
      </c>
      <c r="H296" s="145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69"/>
      <c r="Y296" s="144"/>
      <c r="Z296" s="127">
        <v>0</v>
      </c>
      <c r="AA296" s="140">
        <f t="shared" si="34"/>
        <v>0</v>
      </c>
    </row>
    <row r="297" spans="1:27" ht="32.25" outlineLevel="4" thickBot="1">
      <c r="A297" s="65" t="s">
        <v>196</v>
      </c>
      <c r="B297" s="19">
        <v>951</v>
      </c>
      <c r="C297" s="9" t="s">
        <v>358</v>
      </c>
      <c r="D297" s="9" t="s">
        <v>283</v>
      </c>
      <c r="E297" s="9" t="s">
        <v>5</v>
      </c>
      <c r="F297" s="9"/>
      <c r="G297" s="114">
        <f>G298</f>
        <v>12906</v>
      </c>
      <c r="H297" s="31">
        <f aca="true" t="shared" si="35" ref="H297:X297">H298+H300</f>
        <v>0</v>
      </c>
      <c r="I297" s="31">
        <f t="shared" si="35"/>
        <v>0</v>
      </c>
      <c r="J297" s="31">
        <f t="shared" si="35"/>
        <v>0</v>
      </c>
      <c r="K297" s="31">
        <f t="shared" si="35"/>
        <v>0</v>
      </c>
      <c r="L297" s="31">
        <f t="shared" si="35"/>
        <v>0</v>
      </c>
      <c r="M297" s="31">
        <f t="shared" si="35"/>
        <v>0</v>
      </c>
      <c r="N297" s="31">
        <f t="shared" si="35"/>
        <v>0</v>
      </c>
      <c r="O297" s="31">
        <f t="shared" si="35"/>
        <v>0</v>
      </c>
      <c r="P297" s="31">
        <f t="shared" si="35"/>
        <v>0</v>
      </c>
      <c r="Q297" s="31">
        <f t="shared" si="35"/>
        <v>0</v>
      </c>
      <c r="R297" s="31">
        <f t="shared" si="35"/>
        <v>0</v>
      </c>
      <c r="S297" s="31">
        <f t="shared" si="35"/>
        <v>0</v>
      </c>
      <c r="T297" s="31">
        <f t="shared" si="35"/>
        <v>0</v>
      </c>
      <c r="U297" s="31">
        <f t="shared" si="35"/>
        <v>0</v>
      </c>
      <c r="V297" s="31">
        <f t="shared" si="35"/>
        <v>0</v>
      </c>
      <c r="W297" s="31">
        <f t="shared" si="35"/>
        <v>0</v>
      </c>
      <c r="X297" s="31">
        <f t="shared" si="35"/>
        <v>5000</v>
      </c>
      <c r="Y297" s="52" t="e">
        <f>X297/#REF!*100</f>
        <v>#REF!</v>
      </c>
      <c r="Z297" s="114">
        <f>Z298</f>
        <v>2430.398</v>
      </c>
      <c r="AA297" s="140">
        <f t="shared" si="34"/>
        <v>18.831535719820238</v>
      </c>
    </row>
    <row r="298" spans="1:27" ht="33" customHeight="1" outlineLevel="5" thickBot="1">
      <c r="A298" s="101" t="s">
        <v>154</v>
      </c>
      <c r="B298" s="106">
        <v>951</v>
      </c>
      <c r="C298" s="72" t="s">
        <v>358</v>
      </c>
      <c r="D298" s="72" t="s">
        <v>284</v>
      </c>
      <c r="E298" s="72" t="s">
        <v>5</v>
      </c>
      <c r="F298" s="76"/>
      <c r="G298" s="116">
        <f>G299</f>
        <v>12906</v>
      </c>
      <c r="H298" s="26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40"/>
      <c r="X298" s="54">
        <v>0</v>
      </c>
      <c r="Y298" s="52" t="e">
        <f>X298/#REF!*100</f>
        <v>#REF!</v>
      </c>
      <c r="Z298" s="116">
        <f>Z299</f>
        <v>2430.398</v>
      </c>
      <c r="AA298" s="140">
        <f t="shared" si="34"/>
        <v>18.831535719820238</v>
      </c>
    </row>
    <row r="299" spans="1:27" ht="22.5" customHeight="1" outlineLevel="5" thickBot="1">
      <c r="A299" s="5" t="s">
        <v>116</v>
      </c>
      <c r="B299" s="21">
        <v>951</v>
      </c>
      <c r="C299" s="6" t="s">
        <v>358</v>
      </c>
      <c r="D299" s="6" t="s">
        <v>284</v>
      </c>
      <c r="E299" s="6" t="s">
        <v>5</v>
      </c>
      <c r="F299" s="63"/>
      <c r="G299" s="118">
        <f>G300+G301</f>
        <v>12906</v>
      </c>
      <c r="H299" s="26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40"/>
      <c r="X299" s="54"/>
      <c r="Y299" s="52"/>
      <c r="Z299" s="118">
        <f>Z300+Z301</f>
        <v>2430.398</v>
      </c>
      <c r="AA299" s="140">
        <f t="shared" si="34"/>
        <v>18.831535719820238</v>
      </c>
    </row>
    <row r="300" spans="1:29" ht="48" outlineLevel="5" thickBot="1">
      <c r="A300" s="77" t="s">
        <v>197</v>
      </c>
      <c r="B300" s="107">
        <v>951</v>
      </c>
      <c r="C300" s="74" t="s">
        <v>358</v>
      </c>
      <c r="D300" s="74" t="s">
        <v>284</v>
      </c>
      <c r="E300" s="74" t="s">
        <v>85</v>
      </c>
      <c r="F300" s="78"/>
      <c r="G300" s="115">
        <v>12906</v>
      </c>
      <c r="H300" s="26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40"/>
      <c r="X300" s="54">
        <v>5000</v>
      </c>
      <c r="Y300" s="52" t="e">
        <f>X300/#REF!*100</f>
        <v>#REF!</v>
      </c>
      <c r="Z300" s="115">
        <v>2430.398</v>
      </c>
      <c r="AA300" s="140">
        <f t="shared" si="34"/>
        <v>18.831535719820238</v>
      </c>
      <c r="AC300" s="240"/>
    </row>
    <row r="301" spans="1:27" ht="19.5" outlineLevel="5" thickBot="1">
      <c r="A301" s="77" t="s">
        <v>83</v>
      </c>
      <c r="B301" s="107">
        <v>951</v>
      </c>
      <c r="C301" s="74" t="s">
        <v>358</v>
      </c>
      <c r="D301" s="74" t="s">
        <v>328</v>
      </c>
      <c r="E301" s="74" t="s">
        <v>84</v>
      </c>
      <c r="F301" s="78"/>
      <c r="G301" s="115">
        <v>0</v>
      </c>
      <c r="H301" s="48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60"/>
      <c r="Y301" s="52"/>
      <c r="Z301" s="115">
        <v>0</v>
      </c>
      <c r="AA301" s="140">
        <v>0</v>
      </c>
    </row>
    <row r="302" spans="1:27" ht="32.25" outlineLevel="5" thickBot="1">
      <c r="A302" s="100" t="s">
        <v>58</v>
      </c>
      <c r="B302" s="18">
        <v>951</v>
      </c>
      <c r="C302" s="36" t="s">
        <v>57</v>
      </c>
      <c r="D302" s="36" t="s">
        <v>245</v>
      </c>
      <c r="E302" s="36" t="s">
        <v>5</v>
      </c>
      <c r="F302" s="36"/>
      <c r="G302" s="124">
        <f>G303</f>
        <v>31.5</v>
      </c>
      <c r="H302" s="182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7"/>
      <c r="Y302" s="174"/>
      <c r="Z302" s="124">
        <f>Z303</f>
        <v>19.26</v>
      </c>
      <c r="AA302" s="140">
        <f t="shared" si="34"/>
        <v>61.142857142857146</v>
      </c>
    </row>
    <row r="303" spans="1:27" ht="19.5" outlineLevel="6" thickBot="1">
      <c r="A303" s="8" t="s">
        <v>220</v>
      </c>
      <c r="B303" s="19">
        <v>951</v>
      </c>
      <c r="C303" s="9" t="s">
        <v>57</v>
      </c>
      <c r="D303" s="9" t="s">
        <v>285</v>
      </c>
      <c r="E303" s="9" t="s">
        <v>5</v>
      </c>
      <c r="F303" s="9"/>
      <c r="G303" s="114">
        <f>G304</f>
        <v>31.5</v>
      </c>
      <c r="H303" s="175">
        <f aca="true" t="shared" si="36" ref="H303:X303">H311+H316</f>
        <v>0</v>
      </c>
      <c r="I303" s="175">
        <f t="shared" si="36"/>
        <v>0</v>
      </c>
      <c r="J303" s="175">
        <f t="shared" si="36"/>
        <v>0</v>
      </c>
      <c r="K303" s="175">
        <f t="shared" si="36"/>
        <v>0</v>
      </c>
      <c r="L303" s="175">
        <f t="shared" si="36"/>
        <v>0</v>
      </c>
      <c r="M303" s="175">
        <f t="shared" si="36"/>
        <v>0</v>
      </c>
      <c r="N303" s="175">
        <f t="shared" si="36"/>
        <v>0</v>
      </c>
      <c r="O303" s="175">
        <f t="shared" si="36"/>
        <v>0</v>
      </c>
      <c r="P303" s="175">
        <f t="shared" si="36"/>
        <v>0</v>
      </c>
      <c r="Q303" s="175">
        <f t="shared" si="36"/>
        <v>0</v>
      </c>
      <c r="R303" s="175">
        <f t="shared" si="36"/>
        <v>0</v>
      </c>
      <c r="S303" s="175">
        <f t="shared" si="36"/>
        <v>0</v>
      </c>
      <c r="T303" s="175">
        <f t="shared" si="36"/>
        <v>0</v>
      </c>
      <c r="U303" s="175">
        <f t="shared" si="36"/>
        <v>0</v>
      </c>
      <c r="V303" s="175">
        <f t="shared" si="36"/>
        <v>0</v>
      </c>
      <c r="W303" s="175">
        <f t="shared" si="36"/>
        <v>0</v>
      </c>
      <c r="X303" s="213">
        <f t="shared" si="36"/>
        <v>1409.01825</v>
      </c>
      <c r="Y303" s="174">
        <f>X303/G297*100</f>
        <v>10.917544165504417</v>
      </c>
      <c r="Z303" s="114">
        <f>Z304</f>
        <v>19.26</v>
      </c>
      <c r="AA303" s="140">
        <f t="shared" si="34"/>
        <v>61.142857142857146</v>
      </c>
    </row>
    <row r="304" spans="1:27" ht="33" customHeight="1" outlineLevel="6" thickBot="1">
      <c r="A304" s="93" t="s">
        <v>155</v>
      </c>
      <c r="B304" s="71">
        <v>951</v>
      </c>
      <c r="C304" s="72" t="s">
        <v>57</v>
      </c>
      <c r="D304" s="72" t="s">
        <v>286</v>
      </c>
      <c r="E304" s="72" t="s">
        <v>5</v>
      </c>
      <c r="F304" s="72"/>
      <c r="G304" s="116">
        <f>G305</f>
        <v>31.5</v>
      </c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213"/>
      <c r="Y304" s="174"/>
      <c r="Z304" s="116">
        <f>Z305</f>
        <v>19.26</v>
      </c>
      <c r="AA304" s="140">
        <f t="shared" si="34"/>
        <v>61.142857142857146</v>
      </c>
    </row>
    <row r="305" spans="1:27" ht="19.5" customHeight="1" outlineLevel="6" thickBot="1">
      <c r="A305" s="5" t="s">
        <v>96</v>
      </c>
      <c r="B305" s="21">
        <v>951</v>
      </c>
      <c r="C305" s="6" t="s">
        <v>57</v>
      </c>
      <c r="D305" s="6" t="s">
        <v>286</v>
      </c>
      <c r="E305" s="6" t="s">
        <v>91</v>
      </c>
      <c r="F305" s="6"/>
      <c r="G305" s="118">
        <f>G306</f>
        <v>31.5</v>
      </c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  <c r="X305" s="213"/>
      <c r="Y305" s="174"/>
      <c r="Z305" s="118">
        <f>Z306</f>
        <v>19.26</v>
      </c>
      <c r="AA305" s="140">
        <f t="shared" si="34"/>
        <v>61.142857142857146</v>
      </c>
    </row>
    <row r="306" spans="1:29" ht="32.25" outlineLevel="6" thickBot="1">
      <c r="A306" s="69" t="s">
        <v>97</v>
      </c>
      <c r="B306" s="73">
        <v>951</v>
      </c>
      <c r="C306" s="74" t="s">
        <v>57</v>
      </c>
      <c r="D306" s="74" t="s">
        <v>286</v>
      </c>
      <c r="E306" s="74" t="s">
        <v>92</v>
      </c>
      <c r="F306" s="74"/>
      <c r="G306" s="115">
        <v>31.5</v>
      </c>
      <c r="H306" s="176"/>
      <c r="I306" s="176"/>
      <c r="J306" s="176"/>
      <c r="K306" s="176"/>
      <c r="L306" s="176"/>
      <c r="M306" s="176"/>
      <c r="N306" s="176"/>
      <c r="O306" s="176"/>
      <c r="P306" s="176"/>
      <c r="Q306" s="176"/>
      <c r="R306" s="176"/>
      <c r="S306" s="176"/>
      <c r="T306" s="176"/>
      <c r="U306" s="176"/>
      <c r="V306" s="176"/>
      <c r="W306" s="176"/>
      <c r="X306" s="213"/>
      <c r="Y306" s="174"/>
      <c r="Z306" s="115">
        <v>19.26</v>
      </c>
      <c r="AA306" s="140">
        <f t="shared" si="34"/>
        <v>61.142857142857146</v>
      </c>
      <c r="AC306" s="240"/>
    </row>
    <row r="307" spans="1:27" ht="19.5" outlineLevel="6" thickBot="1">
      <c r="A307" s="100" t="s">
        <v>34</v>
      </c>
      <c r="B307" s="18">
        <v>951</v>
      </c>
      <c r="C307" s="36" t="s">
        <v>13</v>
      </c>
      <c r="D307" s="36" t="s">
        <v>245</v>
      </c>
      <c r="E307" s="36" t="s">
        <v>5</v>
      </c>
      <c r="F307" s="36"/>
      <c r="G307" s="124">
        <f>G308</f>
        <v>1852</v>
      </c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59"/>
      <c r="Y307" s="52"/>
      <c r="Z307" s="124">
        <f>Z308</f>
        <v>319.892</v>
      </c>
      <c r="AA307" s="140">
        <f t="shared" si="34"/>
        <v>17.272786177105832</v>
      </c>
    </row>
    <row r="308" spans="1:27" ht="32.25" outlineLevel="6" thickBot="1">
      <c r="A308" s="91" t="s">
        <v>131</v>
      </c>
      <c r="B308" s="19">
        <v>951</v>
      </c>
      <c r="C308" s="9" t="s">
        <v>13</v>
      </c>
      <c r="D308" s="9" t="s">
        <v>246</v>
      </c>
      <c r="E308" s="9" t="s">
        <v>5</v>
      </c>
      <c r="F308" s="9"/>
      <c r="G308" s="114">
        <f>G309</f>
        <v>1852</v>
      </c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59"/>
      <c r="Y308" s="52"/>
      <c r="Z308" s="114">
        <f>Z309</f>
        <v>319.892</v>
      </c>
      <c r="AA308" s="140">
        <f t="shared" si="34"/>
        <v>17.272786177105832</v>
      </c>
    </row>
    <row r="309" spans="1:27" ht="32.25" outlineLevel="6" thickBot="1">
      <c r="A309" s="91" t="s">
        <v>132</v>
      </c>
      <c r="B309" s="19">
        <v>951</v>
      </c>
      <c r="C309" s="9" t="s">
        <v>13</v>
      </c>
      <c r="D309" s="9" t="s">
        <v>247</v>
      </c>
      <c r="E309" s="9" t="s">
        <v>5</v>
      </c>
      <c r="F309" s="9"/>
      <c r="G309" s="114">
        <f>G310</f>
        <v>1852</v>
      </c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59"/>
      <c r="Y309" s="52"/>
      <c r="Z309" s="114">
        <f>Z310</f>
        <v>319.892</v>
      </c>
      <c r="AA309" s="140">
        <f t="shared" si="34"/>
        <v>17.272786177105832</v>
      </c>
    </row>
    <row r="310" spans="1:27" ht="48" outlineLevel="6" thickBot="1">
      <c r="A310" s="92" t="s">
        <v>195</v>
      </c>
      <c r="B310" s="104">
        <v>951</v>
      </c>
      <c r="C310" s="72" t="s">
        <v>13</v>
      </c>
      <c r="D310" s="72" t="s">
        <v>249</v>
      </c>
      <c r="E310" s="72" t="s">
        <v>5</v>
      </c>
      <c r="F310" s="72"/>
      <c r="G310" s="116">
        <f>G311+G315</f>
        <v>1852</v>
      </c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59"/>
      <c r="Y310" s="52"/>
      <c r="Z310" s="116">
        <f>Z311+Z315</f>
        <v>319.892</v>
      </c>
      <c r="AA310" s="140">
        <f t="shared" si="34"/>
        <v>17.272786177105832</v>
      </c>
    </row>
    <row r="311" spans="1:27" ht="32.25" outlineLevel="6" thickBot="1">
      <c r="A311" s="5" t="s">
        <v>90</v>
      </c>
      <c r="B311" s="21">
        <v>951</v>
      </c>
      <c r="C311" s="6" t="s">
        <v>13</v>
      </c>
      <c r="D311" s="6" t="s">
        <v>249</v>
      </c>
      <c r="E311" s="6" t="s">
        <v>87</v>
      </c>
      <c r="F311" s="6"/>
      <c r="G311" s="118">
        <f>G312+G313+G314</f>
        <v>1852</v>
      </c>
      <c r="H311" s="10">
        <f aca="true" t="shared" si="37" ref="H311:X312">H312</f>
        <v>0</v>
      </c>
      <c r="I311" s="10">
        <f t="shared" si="37"/>
        <v>0</v>
      </c>
      <c r="J311" s="10">
        <f t="shared" si="37"/>
        <v>0</v>
      </c>
      <c r="K311" s="10">
        <f t="shared" si="37"/>
        <v>0</v>
      </c>
      <c r="L311" s="10">
        <f t="shared" si="37"/>
        <v>0</v>
      </c>
      <c r="M311" s="10">
        <f t="shared" si="37"/>
        <v>0</v>
      </c>
      <c r="N311" s="10">
        <f t="shared" si="37"/>
        <v>0</v>
      </c>
      <c r="O311" s="10">
        <f t="shared" si="37"/>
        <v>0</v>
      </c>
      <c r="P311" s="10">
        <f t="shared" si="37"/>
        <v>0</v>
      </c>
      <c r="Q311" s="10">
        <f t="shared" si="37"/>
        <v>0</v>
      </c>
      <c r="R311" s="10">
        <f t="shared" si="37"/>
        <v>0</v>
      </c>
      <c r="S311" s="10">
        <f t="shared" si="37"/>
        <v>0</v>
      </c>
      <c r="T311" s="10">
        <f t="shared" si="37"/>
        <v>0</v>
      </c>
      <c r="U311" s="10">
        <f t="shared" si="37"/>
        <v>0</v>
      </c>
      <c r="V311" s="10">
        <f t="shared" si="37"/>
        <v>0</v>
      </c>
      <c r="W311" s="10">
        <f t="shared" si="37"/>
        <v>0</v>
      </c>
      <c r="X311" s="55">
        <f t="shared" si="37"/>
        <v>0</v>
      </c>
      <c r="Y311" s="52">
        <f>X311/G305*100</f>
        <v>0</v>
      </c>
      <c r="Z311" s="118">
        <f>Z312+Z313+Z314</f>
        <v>319.892</v>
      </c>
      <c r="AA311" s="140">
        <f t="shared" si="34"/>
        <v>17.272786177105832</v>
      </c>
    </row>
    <row r="312" spans="1:29" ht="15" customHeight="1" outlineLevel="6" thickBot="1">
      <c r="A312" s="69" t="s">
        <v>242</v>
      </c>
      <c r="B312" s="73">
        <v>951</v>
      </c>
      <c r="C312" s="74" t="s">
        <v>13</v>
      </c>
      <c r="D312" s="74" t="s">
        <v>249</v>
      </c>
      <c r="E312" s="74" t="s">
        <v>88</v>
      </c>
      <c r="F312" s="74"/>
      <c r="G312" s="115">
        <v>1422.4</v>
      </c>
      <c r="H312" s="12">
        <f t="shared" si="37"/>
        <v>0</v>
      </c>
      <c r="I312" s="12">
        <f t="shared" si="37"/>
        <v>0</v>
      </c>
      <c r="J312" s="12">
        <f t="shared" si="37"/>
        <v>0</v>
      </c>
      <c r="K312" s="12">
        <f t="shared" si="37"/>
        <v>0</v>
      </c>
      <c r="L312" s="12">
        <f t="shared" si="37"/>
        <v>0</v>
      </c>
      <c r="M312" s="12">
        <f t="shared" si="37"/>
        <v>0</v>
      </c>
      <c r="N312" s="12">
        <f t="shared" si="37"/>
        <v>0</v>
      </c>
      <c r="O312" s="12">
        <f t="shared" si="37"/>
        <v>0</v>
      </c>
      <c r="P312" s="12">
        <f t="shared" si="37"/>
        <v>0</v>
      </c>
      <c r="Q312" s="12">
        <f t="shared" si="37"/>
        <v>0</v>
      </c>
      <c r="R312" s="12">
        <f t="shared" si="37"/>
        <v>0</v>
      </c>
      <c r="S312" s="12">
        <f t="shared" si="37"/>
        <v>0</v>
      </c>
      <c r="T312" s="12">
        <f t="shared" si="37"/>
        <v>0</v>
      </c>
      <c r="U312" s="12">
        <f t="shared" si="37"/>
        <v>0</v>
      </c>
      <c r="V312" s="12">
        <f t="shared" si="37"/>
        <v>0</v>
      </c>
      <c r="W312" s="12">
        <f t="shared" si="37"/>
        <v>0</v>
      </c>
      <c r="X312" s="56">
        <f t="shared" si="37"/>
        <v>0</v>
      </c>
      <c r="Y312" s="52">
        <f>X312/G306*100</f>
        <v>0</v>
      </c>
      <c r="Z312" s="115">
        <v>266.266</v>
      </c>
      <c r="AA312" s="140">
        <f t="shared" si="34"/>
        <v>18.719488188976378</v>
      </c>
      <c r="AC312" s="240"/>
    </row>
    <row r="313" spans="1:27" ht="36" customHeight="1" outlineLevel="6" thickBot="1">
      <c r="A313" s="69" t="s">
        <v>244</v>
      </c>
      <c r="B313" s="73">
        <v>951</v>
      </c>
      <c r="C313" s="74" t="s">
        <v>13</v>
      </c>
      <c r="D313" s="74" t="s">
        <v>249</v>
      </c>
      <c r="E313" s="74" t="s">
        <v>89</v>
      </c>
      <c r="F313" s="74"/>
      <c r="G313" s="115">
        <v>0</v>
      </c>
      <c r="H313" s="24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38"/>
      <c r="X313" s="54">
        <v>0</v>
      </c>
      <c r="Y313" s="52">
        <f>X313/G307*100</f>
        <v>0</v>
      </c>
      <c r="Z313" s="115">
        <v>0</v>
      </c>
      <c r="AA313" s="140">
        <v>0</v>
      </c>
    </row>
    <row r="314" spans="1:29" ht="48" outlineLevel="6" thickBot="1">
      <c r="A314" s="69" t="s">
        <v>237</v>
      </c>
      <c r="B314" s="73">
        <v>951</v>
      </c>
      <c r="C314" s="74" t="s">
        <v>13</v>
      </c>
      <c r="D314" s="74" t="s">
        <v>249</v>
      </c>
      <c r="E314" s="74" t="s">
        <v>238</v>
      </c>
      <c r="F314" s="74"/>
      <c r="G314" s="115">
        <v>429.6</v>
      </c>
      <c r="H314" s="62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60"/>
      <c r="Y314" s="52"/>
      <c r="Z314" s="115">
        <v>53.626</v>
      </c>
      <c r="AA314" s="140">
        <f t="shared" si="34"/>
        <v>12.482774674115454</v>
      </c>
      <c r="AC314" s="240"/>
    </row>
    <row r="315" spans="1:27" ht="18.75" customHeight="1" outlineLevel="6" thickBot="1">
      <c r="A315" s="5" t="s">
        <v>96</v>
      </c>
      <c r="B315" s="21">
        <v>951</v>
      </c>
      <c r="C315" s="6" t="s">
        <v>13</v>
      </c>
      <c r="D315" s="6" t="s">
        <v>249</v>
      </c>
      <c r="E315" s="6" t="s">
        <v>91</v>
      </c>
      <c r="F315" s="6"/>
      <c r="G315" s="118">
        <f>G316</f>
        <v>0</v>
      </c>
      <c r="H315" s="62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60"/>
      <c r="Y315" s="52"/>
      <c r="Z315" s="118">
        <f>Z316</f>
        <v>0</v>
      </c>
      <c r="AA315" s="140">
        <v>0</v>
      </c>
    </row>
    <row r="316" spans="1:27" ht="32.25" outlineLevel="6" thickBot="1">
      <c r="A316" s="69" t="s">
        <v>97</v>
      </c>
      <c r="B316" s="73">
        <v>951</v>
      </c>
      <c r="C316" s="74" t="s">
        <v>13</v>
      </c>
      <c r="D316" s="74" t="s">
        <v>249</v>
      </c>
      <c r="E316" s="74" t="s">
        <v>92</v>
      </c>
      <c r="F316" s="74"/>
      <c r="G316" s="115">
        <v>0</v>
      </c>
      <c r="H316" s="30">
        <f aca="true" t="shared" si="38" ref="H316:X317">H317</f>
        <v>0</v>
      </c>
      <c r="I316" s="30">
        <f t="shared" si="38"/>
        <v>0</v>
      </c>
      <c r="J316" s="30">
        <f t="shared" si="38"/>
        <v>0</v>
      </c>
      <c r="K316" s="30">
        <f t="shared" si="38"/>
        <v>0</v>
      </c>
      <c r="L316" s="30">
        <f t="shared" si="38"/>
        <v>0</v>
      </c>
      <c r="M316" s="30">
        <f t="shared" si="38"/>
        <v>0</v>
      </c>
      <c r="N316" s="30">
        <f t="shared" si="38"/>
        <v>0</v>
      </c>
      <c r="O316" s="30">
        <f t="shared" si="38"/>
        <v>0</v>
      </c>
      <c r="P316" s="30">
        <f t="shared" si="38"/>
        <v>0</v>
      </c>
      <c r="Q316" s="30">
        <f t="shared" si="38"/>
        <v>0</v>
      </c>
      <c r="R316" s="30">
        <f t="shared" si="38"/>
        <v>0</v>
      </c>
      <c r="S316" s="30">
        <f t="shared" si="38"/>
        <v>0</v>
      </c>
      <c r="T316" s="30">
        <f t="shared" si="38"/>
        <v>0</v>
      </c>
      <c r="U316" s="30">
        <f t="shared" si="38"/>
        <v>0</v>
      </c>
      <c r="V316" s="30">
        <f t="shared" si="38"/>
        <v>0</v>
      </c>
      <c r="W316" s="30">
        <f t="shared" si="38"/>
        <v>0</v>
      </c>
      <c r="X316" s="55">
        <f t="shared" si="38"/>
        <v>1409.01825</v>
      </c>
      <c r="Y316" s="52">
        <f>X316/G310*100</f>
        <v>76.08089902807775</v>
      </c>
      <c r="Z316" s="115">
        <v>0</v>
      </c>
      <c r="AA316" s="140">
        <v>0</v>
      </c>
    </row>
    <row r="317" spans="1:27" ht="19.5" outlineLevel="6" thickBot="1">
      <c r="A317" s="88" t="s">
        <v>64</v>
      </c>
      <c r="B317" s="18">
        <v>951</v>
      </c>
      <c r="C317" s="14" t="s">
        <v>45</v>
      </c>
      <c r="D317" s="14" t="s">
        <v>245</v>
      </c>
      <c r="E317" s="14" t="s">
        <v>5</v>
      </c>
      <c r="F317" s="14"/>
      <c r="G317" s="113">
        <f>G318</f>
        <v>59137.553329999995</v>
      </c>
      <c r="H317" s="31">
        <f t="shared" si="38"/>
        <v>0</v>
      </c>
      <c r="I317" s="31">
        <f t="shared" si="38"/>
        <v>0</v>
      </c>
      <c r="J317" s="31">
        <f t="shared" si="38"/>
        <v>0</v>
      </c>
      <c r="K317" s="31">
        <f t="shared" si="38"/>
        <v>0</v>
      </c>
      <c r="L317" s="31">
        <f t="shared" si="38"/>
        <v>0</v>
      </c>
      <c r="M317" s="31">
        <f t="shared" si="38"/>
        <v>0</v>
      </c>
      <c r="N317" s="31">
        <f t="shared" si="38"/>
        <v>0</v>
      </c>
      <c r="O317" s="31">
        <f t="shared" si="38"/>
        <v>0</v>
      </c>
      <c r="P317" s="31">
        <f t="shared" si="38"/>
        <v>0</v>
      </c>
      <c r="Q317" s="31">
        <f t="shared" si="38"/>
        <v>0</v>
      </c>
      <c r="R317" s="31">
        <f t="shared" si="38"/>
        <v>0</v>
      </c>
      <c r="S317" s="31">
        <f t="shared" si="38"/>
        <v>0</v>
      </c>
      <c r="T317" s="31">
        <f t="shared" si="38"/>
        <v>0</v>
      </c>
      <c r="U317" s="31">
        <f t="shared" si="38"/>
        <v>0</v>
      </c>
      <c r="V317" s="31">
        <f t="shared" si="38"/>
        <v>0</v>
      </c>
      <c r="W317" s="31">
        <f t="shared" si="38"/>
        <v>0</v>
      </c>
      <c r="X317" s="56">
        <f t="shared" si="38"/>
        <v>1409.01825</v>
      </c>
      <c r="Y317" s="52">
        <f>X317/G311*100</f>
        <v>76.08089902807775</v>
      </c>
      <c r="Z317" s="113">
        <f>Z318</f>
        <v>5029.347999999999</v>
      </c>
      <c r="AA317" s="140">
        <f t="shared" si="34"/>
        <v>8.504491168133349</v>
      </c>
    </row>
    <row r="318" spans="1:27" ht="16.5" outlineLevel="6" thickBot="1">
      <c r="A318" s="8" t="s">
        <v>35</v>
      </c>
      <c r="B318" s="19">
        <v>951</v>
      </c>
      <c r="C318" s="9" t="s">
        <v>14</v>
      </c>
      <c r="D318" s="9" t="s">
        <v>245</v>
      </c>
      <c r="E318" s="9" t="s">
        <v>5</v>
      </c>
      <c r="F318" s="9"/>
      <c r="G318" s="114">
        <f>G323+G347+G351+G355+G319</f>
        <v>59137.553329999995</v>
      </c>
      <c r="H318" s="32">
        <f aca="true" t="shared" si="39" ref="H318:X318">H323</f>
        <v>0</v>
      </c>
      <c r="I318" s="32">
        <f t="shared" si="39"/>
        <v>0</v>
      </c>
      <c r="J318" s="32">
        <f t="shared" si="39"/>
        <v>0</v>
      </c>
      <c r="K318" s="32">
        <f t="shared" si="39"/>
        <v>0</v>
      </c>
      <c r="L318" s="32">
        <f t="shared" si="39"/>
        <v>0</v>
      </c>
      <c r="M318" s="32">
        <f t="shared" si="39"/>
        <v>0</v>
      </c>
      <c r="N318" s="32">
        <f t="shared" si="39"/>
        <v>0</v>
      </c>
      <c r="O318" s="32">
        <f t="shared" si="39"/>
        <v>0</v>
      </c>
      <c r="P318" s="32">
        <f t="shared" si="39"/>
        <v>0</v>
      </c>
      <c r="Q318" s="32">
        <f t="shared" si="39"/>
        <v>0</v>
      </c>
      <c r="R318" s="32">
        <f t="shared" si="39"/>
        <v>0</v>
      </c>
      <c r="S318" s="32">
        <f t="shared" si="39"/>
        <v>0</v>
      </c>
      <c r="T318" s="32">
        <f t="shared" si="39"/>
        <v>0</v>
      </c>
      <c r="U318" s="32">
        <f t="shared" si="39"/>
        <v>0</v>
      </c>
      <c r="V318" s="32">
        <f t="shared" si="39"/>
        <v>0</v>
      </c>
      <c r="W318" s="32">
        <f t="shared" si="39"/>
        <v>0</v>
      </c>
      <c r="X318" s="57">
        <f t="shared" si="39"/>
        <v>1409.01825</v>
      </c>
      <c r="Y318" s="52">
        <f>X318/G312*100</f>
        <v>99.05921330146231</v>
      </c>
      <c r="Z318" s="114">
        <f>Z323+Z347+Z351+Z355+Z319</f>
        <v>5029.347999999999</v>
      </c>
      <c r="AA318" s="140">
        <f t="shared" si="34"/>
        <v>8.504491168133349</v>
      </c>
    </row>
    <row r="319" spans="1:27" ht="32.25" outlineLevel="6" thickBot="1">
      <c r="A319" s="91" t="s">
        <v>131</v>
      </c>
      <c r="B319" s="9">
        <v>951</v>
      </c>
      <c r="C319" s="9" t="s">
        <v>14</v>
      </c>
      <c r="D319" s="9" t="s">
        <v>246</v>
      </c>
      <c r="E319" s="9" t="s">
        <v>5</v>
      </c>
      <c r="F319" s="9"/>
      <c r="G319" s="114">
        <f>G320</f>
        <v>27.55715</v>
      </c>
      <c r="H319" s="48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67"/>
      <c r="Y319" s="52"/>
      <c r="Z319" s="114">
        <f>Z320</f>
        <v>0</v>
      </c>
      <c r="AA319" s="140">
        <f t="shared" si="34"/>
        <v>0</v>
      </c>
    </row>
    <row r="320" spans="1:27" ht="32.25" outlineLevel="6" thickBot="1">
      <c r="A320" s="91" t="s">
        <v>132</v>
      </c>
      <c r="B320" s="9">
        <v>951</v>
      </c>
      <c r="C320" s="9" t="s">
        <v>14</v>
      </c>
      <c r="D320" s="9" t="s">
        <v>247</v>
      </c>
      <c r="E320" s="9" t="s">
        <v>5</v>
      </c>
      <c r="F320" s="9"/>
      <c r="G320" s="114">
        <f>G321</f>
        <v>27.55715</v>
      </c>
      <c r="H320" s="48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67"/>
      <c r="Y320" s="52"/>
      <c r="Z320" s="114">
        <f>Z321</f>
        <v>0</v>
      </c>
      <c r="AA320" s="140">
        <f t="shared" si="34"/>
        <v>0</v>
      </c>
    </row>
    <row r="321" spans="1:27" ht="32.25" outlineLevel="6" thickBot="1">
      <c r="A321" s="75" t="s">
        <v>360</v>
      </c>
      <c r="B321" s="72">
        <v>951</v>
      </c>
      <c r="C321" s="72" t="s">
        <v>14</v>
      </c>
      <c r="D321" s="72" t="s">
        <v>361</v>
      </c>
      <c r="E321" s="72" t="s">
        <v>5</v>
      </c>
      <c r="F321" s="72"/>
      <c r="G321" s="116">
        <f>G322</f>
        <v>27.55715</v>
      </c>
      <c r="H321" s="48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67"/>
      <c r="Y321" s="52"/>
      <c r="Z321" s="116">
        <f>Z322</f>
        <v>0</v>
      </c>
      <c r="AA321" s="140">
        <f t="shared" si="34"/>
        <v>0</v>
      </c>
    </row>
    <row r="322" spans="1:27" ht="16.5" outlineLevel="6" thickBot="1">
      <c r="A322" s="125" t="s">
        <v>83</v>
      </c>
      <c r="B322" s="126">
        <v>951</v>
      </c>
      <c r="C322" s="126" t="s">
        <v>14</v>
      </c>
      <c r="D322" s="126" t="s">
        <v>361</v>
      </c>
      <c r="E322" s="126" t="s">
        <v>84</v>
      </c>
      <c r="F322" s="126"/>
      <c r="G322" s="127">
        <v>27.55715</v>
      </c>
      <c r="H322" s="145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67"/>
      <c r="Y322" s="144"/>
      <c r="Z322" s="127">
        <v>0</v>
      </c>
      <c r="AA322" s="140">
        <f t="shared" si="34"/>
        <v>0</v>
      </c>
    </row>
    <row r="323" spans="1:27" ht="19.5" outlineLevel="6" thickBot="1">
      <c r="A323" s="13" t="s">
        <v>156</v>
      </c>
      <c r="B323" s="19">
        <v>951</v>
      </c>
      <c r="C323" s="9" t="s">
        <v>14</v>
      </c>
      <c r="D323" s="9" t="s">
        <v>287</v>
      </c>
      <c r="E323" s="9" t="s">
        <v>5</v>
      </c>
      <c r="F323" s="9"/>
      <c r="G323" s="114">
        <f>G324+G333</f>
        <v>58979.996179999995</v>
      </c>
      <c r="H323" s="24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38"/>
      <c r="X323" s="54">
        <v>1409.01825</v>
      </c>
      <c r="Y323" s="52" t="e">
        <f>X323/G313*100</f>
        <v>#DIV/0!</v>
      </c>
      <c r="Z323" s="114">
        <f>Z324+Z333</f>
        <v>5029.347999999999</v>
      </c>
      <c r="AA323" s="140">
        <f t="shared" si="34"/>
        <v>8.527209775753498</v>
      </c>
    </row>
    <row r="324" spans="1:27" ht="19.5" outlineLevel="6" thickBot="1">
      <c r="A324" s="75" t="s">
        <v>117</v>
      </c>
      <c r="B324" s="71">
        <v>951</v>
      </c>
      <c r="C324" s="72" t="s">
        <v>14</v>
      </c>
      <c r="D324" s="72" t="s">
        <v>288</v>
      </c>
      <c r="E324" s="72" t="s">
        <v>5</v>
      </c>
      <c r="F324" s="72"/>
      <c r="G324" s="116">
        <f>G325+G330</f>
        <v>34322.7</v>
      </c>
      <c r="H324" s="62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60"/>
      <c r="Y324" s="52"/>
      <c r="Z324" s="116">
        <f>Z325+Z330</f>
        <v>106.092</v>
      </c>
      <c r="AA324" s="140">
        <f t="shared" si="34"/>
        <v>0.30910155669571454</v>
      </c>
    </row>
    <row r="325" spans="1:27" ht="32.25" outlineLevel="6" thickBot="1">
      <c r="A325" s="64" t="s">
        <v>157</v>
      </c>
      <c r="B325" s="21">
        <v>951</v>
      </c>
      <c r="C325" s="6" t="s">
        <v>14</v>
      </c>
      <c r="D325" s="6" t="s">
        <v>289</v>
      </c>
      <c r="E325" s="6" t="s">
        <v>5</v>
      </c>
      <c r="F325" s="6"/>
      <c r="G325" s="118">
        <f>G326+G328</f>
        <v>236</v>
      </c>
      <c r="H325" s="214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87"/>
      <c r="Y325" s="174"/>
      <c r="Z325" s="118">
        <f>Z326+Z328</f>
        <v>106.092</v>
      </c>
      <c r="AA325" s="140">
        <f t="shared" si="34"/>
        <v>44.95423728813559</v>
      </c>
    </row>
    <row r="326" spans="1:27" ht="21.75" customHeight="1" outlineLevel="6" thickBot="1">
      <c r="A326" s="148" t="s">
        <v>96</v>
      </c>
      <c r="B326" s="149">
        <v>951</v>
      </c>
      <c r="C326" s="150" t="s">
        <v>14</v>
      </c>
      <c r="D326" s="150" t="s">
        <v>289</v>
      </c>
      <c r="E326" s="150" t="s">
        <v>91</v>
      </c>
      <c r="F326" s="150"/>
      <c r="G326" s="168">
        <f>G327</f>
        <v>50</v>
      </c>
      <c r="H326" s="215"/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6"/>
      <c r="U326" s="216"/>
      <c r="V326" s="216"/>
      <c r="W326" s="216"/>
      <c r="X326" s="207"/>
      <c r="Y326" s="208"/>
      <c r="Z326" s="168">
        <f>Z327</f>
        <v>0</v>
      </c>
      <c r="AA326" s="140">
        <f t="shared" si="34"/>
        <v>0</v>
      </c>
    </row>
    <row r="327" spans="1:27" ht="32.25" outlineLevel="6" thickBot="1">
      <c r="A327" s="69" t="s">
        <v>97</v>
      </c>
      <c r="B327" s="73">
        <v>951</v>
      </c>
      <c r="C327" s="74" t="s">
        <v>14</v>
      </c>
      <c r="D327" s="74" t="s">
        <v>289</v>
      </c>
      <c r="E327" s="74" t="s">
        <v>92</v>
      </c>
      <c r="F327" s="74"/>
      <c r="G327" s="115">
        <v>50</v>
      </c>
      <c r="H327" s="214"/>
      <c r="I327" s="176"/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  <c r="V327" s="176"/>
      <c r="W327" s="176"/>
      <c r="X327" s="187"/>
      <c r="Y327" s="174"/>
      <c r="Z327" s="115">
        <v>0</v>
      </c>
      <c r="AA327" s="140">
        <f t="shared" si="34"/>
        <v>0</v>
      </c>
    </row>
    <row r="328" spans="1:27" ht="19.5" outlineLevel="6" thickBot="1">
      <c r="A328" s="148" t="s">
        <v>353</v>
      </c>
      <c r="B328" s="149">
        <v>951</v>
      </c>
      <c r="C328" s="150" t="s">
        <v>14</v>
      </c>
      <c r="D328" s="150" t="s">
        <v>289</v>
      </c>
      <c r="E328" s="150" t="s">
        <v>355</v>
      </c>
      <c r="F328" s="150"/>
      <c r="G328" s="217">
        <f>G329</f>
        <v>186</v>
      </c>
      <c r="H328" s="215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  <c r="X328" s="207"/>
      <c r="Y328" s="208"/>
      <c r="Z328" s="217">
        <f>Z329</f>
        <v>106.092</v>
      </c>
      <c r="AA328" s="140">
        <f t="shared" si="34"/>
        <v>57.038709677419355</v>
      </c>
    </row>
    <row r="329" spans="1:29" ht="48" outlineLevel="6" thickBot="1">
      <c r="A329" s="69" t="s">
        <v>354</v>
      </c>
      <c r="B329" s="73">
        <v>951</v>
      </c>
      <c r="C329" s="74" t="s">
        <v>14</v>
      </c>
      <c r="D329" s="74" t="s">
        <v>289</v>
      </c>
      <c r="E329" s="74" t="s">
        <v>356</v>
      </c>
      <c r="F329" s="74"/>
      <c r="G329" s="192">
        <v>186</v>
      </c>
      <c r="H329" s="214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6"/>
      <c r="W329" s="176"/>
      <c r="X329" s="187"/>
      <c r="Y329" s="174"/>
      <c r="Z329" s="192">
        <v>106.092</v>
      </c>
      <c r="AA329" s="140">
        <f t="shared" si="34"/>
        <v>57.038709677419355</v>
      </c>
      <c r="AC329" s="240"/>
    </row>
    <row r="330" spans="1:27" ht="19.5" outlineLevel="6" thickBot="1">
      <c r="A330" s="64" t="s">
        <v>425</v>
      </c>
      <c r="B330" s="21">
        <v>951</v>
      </c>
      <c r="C330" s="6" t="s">
        <v>14</v>
      </c>
      <c r="D330" s="6" t="s">
        <v>426</v>
      </c>
      <c r="E330" s="6" t="s">
        <v>5</v>
      </c>
      <c r="F330" s="6"/>
      <c r="G330" s="118">
        <f>G331</f>
        <v>34086.7</v>
      </c>
      <c r="H330" s="62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60"/>
      <c r="Y330" s="52"/>
      <c r="Z330" s="118">
        <f>Z331</f>
        <v>0</v>
      </c>
      <c r="AA330" s="140">
        <f aca="true" t="shared" si="40" ref="AA330:AA393">Z330/G330*100</f>
        <v>0</v>
      </c>
    </row>
    <row r="331" spans="1:27" ht="19.5" outlineLevel="6" thickBot="1">
      <c r="A331" s="148" t="s">
        <v>353</v>
      </c>
      <c r="B331" s="149">
        <v>951</v>
      </c>
      <c r="C331" s="150" t="s">
        <v>14</v>
      </c>
      <c r="D331" s="150" t="s">
        <v>426</v>
      </c>
      <c r="E331" s="150" t="s">
        <v>355</v>
      </c>
      <c r="F331" s="150"/>
      <c r="G331" s="217">
        <f>G332</f>
        <v>34086.7</v>
      </c>
      <c r="H331" s="215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07"/>
      <c r="Y331" s="208"/>
      <c r="Z331" s="217">
        <f>Z332</f>
        <v>0</v>
      </c>
      <c r="AA331" s="140">
        <f t="shared" si="40"/>
        <v>0</v>
      </c>
    </row>
    <row r="332" spans="1:27" ht="48" outlineLevel="6" thickBot="1">
      <c r="A332" s="69" t="s">
        <v>354</v>
      </c>
      <c r="B332" s="73">
        <v>951</v>
      </c>
      <c r="C332" s="74" t="s">
        <v>14</v>
      </c>
      <c r="D332" s="74" t="s">
        <v>426</v>
      </c>
      <c r="E332" s="74" t="s">
        <v>356</v>
      </c>
      <c r="F332" s="74"/>
      <c r="G332" s="192">
        <v>34086.7</v>
      </c>
      <c r="H332" s="214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  <c r="W332" s="176"/>
      <c r="X332" s="187"/>
      <c r="Y332" s="174"/>
      <c r="Z332" s="192">
        <v>0</v>
      </c>
      <c r="AA332" s="140">
        <f t="shared" si="40"/>
        <v>0</v>
      </c>
    </row>
    <row r="333" spans="1:27" ht="32.25" outlineLevel="6" thickBot="1">
      <c r="A333" s="93" t="s">
        <v>158</v>
      </c>
      <c r="B333" s="71">
        <v>951</v>
      </c>
      <c r="C333" s="72" t="s">
        <v>14</v>
      </c>
      <c r="D333" s="72" t="s">
        <v>290</v>
      </c>
      <c r="E333" s="72" t="s">
        <v>5</v>
      </c>
      <c r="F333" s="72"/>
      <c r="G333" s="116">
        <f>G334+G338+G344+G341</f>
        <v>24657.296179999998</v>
      </c>
      <c r="H333" s="214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  <c r="V333" s="176"/>
      <c r="W333" s="176"/>
      <c r="X333" s="187"/>
      <c r="Y333" s="174"/>
      <c r="Z333" s="116">
        <f>Z334+Z338+Z344+Z341</f>
        <v>4923.255999999999</v>
      </c>
      <c r="AA333" s="140">
        <f t="shared" si="40"/>
        <v>19.966730999457052</v>
      </c>
    </row>
    <row r="334" spans="1:27" ht="32.25" outlineLevel="6" thickBot="1">
      <c r="A334" s="5" t="s">
        <v>159</v>
      </c>
      <c r="B334" s="21">
        <v>951</v>
      </c>
      <c r="C334" s="6" t="s">
        <v>14</v>
      </c>
      <c r="D334" s="6" t="s">
        <v>291</v>
      </c>
      <c r="E334" s="6" t="s">
        <v>5</v>
      </c>
      <c r="F334" s="6"/>
      <c r="G334" s="118">
        <f>G335</f>
        <v>12928.3</v>
      </c>
      <c r="H334" s="175">
        <f aca="true" t="shared" si="41" ref="H334:X334">H335</f>
        <v>0</v>
      </c>
      <c r="I334" s="175">
        <f t="shared" si="41"/>
        <v>0</v>
      </c>
      <c r="J334" s="175">
        <f t="shared" si="41"/>
        <v>0</v>
      </c>
      <c r="K334" s="175">
        <f t="shared" si="41"/>
        <v>0</v>
      </c>
      <c r="L334" s="175">
        <f t="shared" si="41"/>
        <v>0</v>
      </c>
      <c r="M334" s="175">
        <f t="shared" si="41"/>
        <v>0</v>
      </c>
      <c r="N334" s="175">
        <f t="shared" si="41"/>
        <v>0</v>
      </c>
      <c r="O334" s="175">
        <f t="shared" si="41"/>
        <v>0</v>
      </c>
      <c r="P334" s="175">
        <f t="shared" si="41"/>
        <v>0</v>
      </c>
      <c r="Q334" s="175">
        <f t="shared" si="41"/>
        <v>0</v>
      </c>
      <c r="R334" s="175">
        <f t="shared" si="41"/>
        <v>0</v>
      </c>
      <c r="S334" s="175">
        <f t="shared" si="41"/>
        <v>0</v>
      </c>
      <c r="T334" s="175">
        <f t="shared" si="41"/>
        <v>0</v>
      </c>
      <c r="U334" s="175">
        <f t="shared" si="41"/>
        <v>0</v>
      </c>
      <c r="V334" s="175">
        <f t="shared" si="41"/>
        <v>0</v>
      </c>
      <c r="W334" s="175">
        <f t="shared" si="41"/>
        <v>0</v>
      </c>
      <c r="X334" s="213">
        <f t="shared" si="41"/>
        <v>669.14176</v>
      </c>
      <c r="Y334" s="174">
        <f>X334/G323*100</f>
        <v>1.1345232338738345</v>
      </c>
      <c r="Z334" s="118">
        <f>Z335</f>
        <v>2769.515</v>
      </c>
      <c r="AA334" s="140">
        <f t="shared" si="40"/>
        <v>21.42211272943852</v>
      </c>
    </row>
    <row r="335" spans="1:27" ht="16.5" outlineLevel="6" thickBot="1">
      <c r="A335" s="148" t="s">
        <v>116</v>
      </c>
      <c r="B335" s="149">
        <v>951</v>
      </c>
      <c r="C335" s="150" t="s">
        <v>14</v>
      </c>
      <c r="D335" s="150" t="s">
        <v>291</v>
      </c>
      <c r="E335" s="150" t="s">
        <v>115</v>
      </c>
      <c r="F335" s="150"/>
      <c r="G335" s="168">
        <f>G336+G337</f>
        <v>12928.3</v>
      </c>
      <c r="H335" s="168">
        <f aca="true" t="shared" si="42" ref="H335:X335">H353</f>
        <v>0</v>
      </c>
      <c r="I335" s="168">
        <f t="shared" si="42"/>
        <v>0</v>
      </c>
      <c r="J335" s="168">
        <f t="shared" si="42"/>
        <v>0</v>
      </c>
      <c r="K335" s="168">
        <f t="shared" si="42"/>
        <v>0</v>
      </c>
      <c r="L335" s="168">
        <f t="shared" si="42"/>
        <v>0</v>
      </c>
      <c r="M335" s="168">
        <f t="shared" si="42"/>
        <v>0</v>
      </c>
      <c r="N335" s="168">
        <f t="shared" si="42"/>
        <v>0</v>
      </c>
      <c r="O335" s="168">
        <f t="shared" si="42"/>
        <v>0</v>
      </c>
      <c r="P335" s="168">
        <f t="shared" si="42"/>
        <v>0</v>
      </c>
      <c r="Q335" s="168">
        <f t="shared" si="42"/>
        <v>0</v>
      </c>
      <c r="R335" s="168">
        <f t="shared" si="42"/>
        <v>0</v>
      </c>
      <c r="S335" s="168">
        <f t="shared" si="42"/>
        <v>0</v>
      </c>
      <c r="T335" s="168">
        <f t="shared" si="42"/>
        <v>0</v>
      </c>
      <c r="U335" s="168">
        <f t="shared" si="42"/>
        <v>0</v>
      </c>
      <c r="V335" s="168">
        <f t="shared" si="42"/>
        <v>0</v>
      </c>
      <c r="W335" s="168">
        <f t="shared" si="42"/>
        <v>0</v>
      </c>
      <c r="X335" s="218">
        <f t="shared" si="42"/>
        <v>669.14176</v>
      </c>
      <c r="Y335" s="208">
        <f>X335/G324*100</f>
        <v>1.9495603784084585</v>
      </c>
      <c r="Z335" s="168">
        <f>Z336+Z337</f>
        <v>2769.515</v>
      </c>
      <c r="AA335" s="140">
        <f t="shared" si="40"/>
        <v>21.42211272943852</v>
      </c>
    </row>
    <row r="336" spans="1:29" ht="48" outlineLevel="6" thickBot="1">
      <c r="A336" s="80" t="s">
        <v>197</v>
      </c>
      <c r="B336" s="73">
        <v>951</v>
      </c>
      <c r="C336" s="74" t="s">
        <v>14</v>
      </c>
      <c r="D336" s="74" t="s">
        <v>291</v>
      </c>
      <c r="E336" s="74" t="s">
        <v>85</v>
      </c>
      <c r="F336" s="74"/>
      <c r="G336" s="115">
        <v>12928.3</v>
      </c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89"/>
      <c r="Y336" s="174"/>
      <c r="Z336" s="115">
        <v>2769.515</v>
      </c>
      <c r="AA336" s="140">
        <f t="shared" si="40"/>
        <v>21.42211272943852</v>
      </c>
      <c r="AC336" s="240"/>
    </row>
    <row r="337" spans="1:29" ht="16.5" outlineLevel="6" thickBot="1">
      <c r="A337" s="77" t="s">
        <v>83</v>
      </c>
      <c r="B337" s="73">
        <v>951</v>
      </c>
      <c r="C337" s="74" t="s">
        <v>14</v>
      </c>
      <c r="D337" s="74" t="s">
        <v>299</v>
      </c>
      <c r="E337" s="74" t="s">
        <v>84</v>
      </c>
      <c r="F337" s="74"/>
      <c r="G337" s="115">
        <v>0</v>
      </c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89"/>
      <c r="Y337" s="174"/>
      <c r="Z337" s="115">
        <v>0</v>
      </c>
      <c r="AA337" s="140">
        <v>0</v>
      </c>
      <c r="AC337" s="240"/>
    </row>
    <row r="338" spans="1:29" ht="32.25" outlineLevel="6" thickBot="1">
      <c r="A338" s="5" t="s">
        <v>160</v>
      </c>
      <c r="B338" s="21">
        <v>951</v>
      </c>
      <c r="C338" s="6" t="s">
        <v>14</v>
      </c>
      <c r="D338" s="6" t="s">
        <v>292</v>
      </c>
      <c r="E338" s="6" t="s">
        <v>5</v>
      </c>
      <c r="F338" s="6"/>
      <c r="G338" s="118">
        <f>G339</f>
        <v>10582.9</v>
      </c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89"/>
      <c r="Y338" s="174"/>
      <c r="Z338" s="118">
        <f>Z339</f>
        <v>1933.705</v>
      </c>
      <c r="AA338" s="140">
        <f t="shared" si="40"/>
        <v>18.271976490375984</v>
      </c>
      <c r="AC338" s="240"/>
    </row>
    <row r="339" spans="1:29" ht="19.5" customHeight="1" outlineLevel="6" thickBot="1">
      <c r="A339" s="148" t="s">
        <v>116</v>
      </c>
      <c r="B339" s="149">
        <v>951</v>
      </c>
      <c r="C339" s="150" t="s">
        <v>14</v>
      </c>
      <c r="D339" s="150" t="s">
        <v>292</v>
      </c>
      <c r="E339" s="150" t="s">
        <v>115</v>
      </c>
      <c r="F339" s="150"/>
      <c r="G339" s="168">
        <f>G340</f>
        <v>10582.9</v>
      </c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218"/>
      <c r="Y339" s="208"/>
      <c r="Z339" s="168">
        <f>Z340</f>
        <v>1933.705</v>
      </c>
      <c r="AA339" s="140">
        <f t="shared" si="40"/>
        <v>18.271976490375984</v>
      </c>
      <c r="AC339" s="240"/>
    </row>
    <row r="340" spans="1:29" ht="48" outlineLevel="6" thickBot="1">
      <c r="A340" s="80" t="s">
        <v>197</v>
      </c>
      <c r="B340" s="73">
        <v>951</v>
      </c>
      <c r="C340" s="74" t="s">
        <v>14</v>
      </c>
      <c r="D340" s="74" t="s">
        <v>292</v>
      </c>
      <c r="E340" s="74" t="s">
        <v>85</v>
      </c>
      <c r="F340" s="74"/>
      <c r="G340" s="115">
        <v>10582.9</v>
      </c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89"/>
      <c r="Y340" s="174"/>
      <c r="Z340" s="115">
        <v>1933.705</v>
      </c>
      <c r="AA340" s="140">
        <f t="shared" si="40"/>
        <v>18.271976490375984</v>
      </c>
      <c r="AC340" s="240"/>
    </row>
    <row r="341" spans="1:29" ht="32.25" outlineLevel="6" thickBot="1">
      <c r="A341" s="5" t="s">
        <v>422</v>
      </c>
      <c r="B341" s="21">
        <v>951</v>
      </c>
      <c r="C341" s="6" t="s">
        <v>14</v>
      </c>
      <c r="D341" s="6" t="s">
        <v>423</v>
      </c>
      <c r="E341" s="6" t="s">
        <v>5</v>
      </c>
      <c r="F341" s="6"/>
      <c r="G341" s="118">
        <f>G342</f>
        <v>1000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55"/>
      <c r="Y341" s="52"/>
      <c r="Z341" s="118">
        <f>Z342</f>
        <v>220.036</v>
      </c>
      <c r="AA341" s="140">
        <f t="shared" si="40"/>
        <v>22.003600000000002</v>
      </c>
      <c r="AC341" s="240"/>
    </row>
    <row r="342" spans="1:29" ht="16.5" outlineLevel="6" thickBot="1">
      <c r="A342" s="148" t="s">
        <v>116</v>
      </c>
      <c r="B342" s="149">
        <v>951</v>
      </c>
      <c r="C342" s="150" t="s">
        <v>14</v>
      </c>
      <c r="D342" s="150" t="s">
        <v>423</v>
      </c>
      <c r="E342" s="150" t="s">
        <v>115</v>
      </c>
      <c r="F342" s="150"/>
      <c r="G342" s="168">
        <f>G343</f>
        <v>1000</v>
      </c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70"/>
      <c r="Y342" s="156"/>
      <c r="Z342" s="168">
        <f>Z343</f>
        <v>220.036</v>
      </c>
      <c r="AA342" s="140">
        <f t="shared" si="40"/>
        <v>22.003600000000002</v>
      </c>
      <c r="AC342" s="240"/>
    </row>
    <row r="343" spans="1:29" ht="48" outlineLevel="6" thickBot="1">
      <c r="A343" s="80" t="s">
        <v>197</v>
      </c>
      <c r="B343" s="73">
        <v>951</v>
      </c>
      <c r="C343" s="74" t="s">
        <v>14</v>
      </c>
      <c r="D343" s="74" t="s">
        <v>423</v>
      </c>
      <c r="E343" s="74" t="s">
        <v>85</v>
      </c>
      <c r="F343" s="74"/>
      <c r="G343" s="115">
        <v>1000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55"/>
      <c r="Y343" s="52"/>
      <c r="Z343" s="115">
        <v>220.036</v>
      </c>
      <c r="AA343" s="140">
        <f t="shared" si="40"/>
        <v>22.003600000000002</v>
      </c>
      <c r="AC343" s="240"/>
    </row>
    <row r="344" spans="1:27" ht="32.25" outlineLevel="6" thickBot="1">
      <c r="A344" s="5" t="s">
        <v>406</v>
      </c>
      <c r="B344" s="21">
        <v>951</v>
      </c>
      <c r="C344" s="6" t="s">
        <v>14</v>
      </c>
      <c r="D344" s="6" t="s">
        <v>407</v>
      </c>
      <c r="E344" s="6" t="s">
        <v>5</v>
      </c>
      <c r="F344" s="6"/>
      <c r="G344" s="118">
        <f>G345</f>
        <v>146.09618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55"/>
      <c r="Y344" s="52"/>
      <c r="Z344" s="118">
        <f>Z345</f>
        <v>0</v>
      </c>
      <c r="AA344" s="140">
        <f t="shared" si="40"/>
        <v>0</v>
      </c>
    </row>
    <row r="345" spans="1:27" ht="16.5" outlineLevel="6" thickBot="1">
      <c r="A345" s="148" t="s">
        <v>116</v>
      </c>
      <c r="B345" s="149">
        <v>951</v>
      </c>
      <c r="C345" s="150" t="s">
        <v>14</v>
      </c>
      <c r="D345" s="150" t="s">
        <v>407</v>
      </c>
      <c r="E345" s="150" t="s">
        <v>115</v>
      </c>
      <c r="F345" s="150"/>
      <c r="G345" s="168">
        <f>G346</f>
        <v>146.09618</v>
      </c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70"/>
      <c r="Y345" s="156"/>
      <c r="Z345" s="168">
        <f>Z346</f>
        <v>0</v>
      </c>
      <c r="AA345" s="140">
        <f t="shared" si="40"/>
        <v>0</v>
      </c>
    </row>
    <row r="346" spans="1:27" ht="16.5" outlineLevel="6" thickBot="1">
      <c r="A346" s="80" t="s">
        <v>83</v>
      </c>
      <c r="B346" s="73">
        <v>951</v>
      </c>
      <c r="C346" s="74" t="s">
        <v>14</v>
      </c>
      <c r="D346" s="74" t="s">
        <v>407</v>
      </c>
      <c r="E346" s="74" t="s">
        <v>84</v>
      </c>
      <c r="F346" s="74"/>
      <c r="G346" s="115">
        <v>146.09618</v>
      </c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55"/>
      <c r="Y346" s="52"/>
      <c r="Z346" s="115">
        <v>0</v>
      </c>
      <c r="AA346" s="140">
        <f t="shared" si="40"/>
        <v>0</v>
      </c>
    </row>
    <row r="347" spans="1:27" ht="16.5" outlineLevel="6" thickBot="1">
      <c r="A347" s="8" t="s">
        <v>221</v>
      </c>
      <c r="B347" s="19">
        <v>951</v>
      </c>
      <c r="C347" s="9" t="s">
        <v>14</v>
      </c>
      <c r="D347" s="9" t="s">
        <v>293</v>
      </c>
      <c r="E347" s="9" t="s">
        <v>5</v>
      </c>
      <c r="F347" s="9"/>
      <c r="G347" s="114">
        <f>G348</f>
        <v>80</v>
      </c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89"/>
      <c r="Y347" s="174"/>
      <c r="Z347" s="114">
        <f>Z348</f>
        <v>0</v>
      </c>
      <c r="AA347" s="140">
        <f t="shared" si="40"/>
        <v>0</v>
      </c>
    </row>
    <row r="348" spans="1:27" ht="48" outlineLevel="6" thickBot="1">
      <c r="A348" s="64" t="s">
        <v>161</v>
      </c>
      <c r="B348" s="21">
        <v>951</v>
      </c>
      <c r="C348" s="6" t="s">
        <v>14</v>
      </c>
      <c r="D348" s="6" t="s">
        <v>294</v>
      </c>
      <c r="E348" s="6" t="s">
        <v>5</v>
      </c>
      <c r="F348" s="6"/>
      <c r="G348" s="118">
        <f>G349</f>
        <v>80</v>
      </c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89"/>
      <c r="Y348" s="174"/>
      <c r="Z348" s="118">
        <f>Z349</f>
        <v>0</v>
      </c>
      <c r="AA348" s="140">
        <f t="shared" si="40"/>
        <v>0</v>
      </c>
    </row>
    <row r="349" spans="1:27" ht="18.75" customHeight="1" outlineLevel="6" thickBot="1">
      <c r="A349" s="148" t="s">
        <v>96</v>
      </c>
      <c r="B349" s="149">
        <v>951</v>
      </c>
      <c r="C349" s="150" t="s">
        <v>14</v>
      </c>
      <c r="D349" s="150" t="s">
        <v>294</v>
      </c>
      <c r="E349" s="150" t="s">
        <v>91</v>
      </c>
      <c r="F349" s="150"/>
      <c r="G349" s="168">
        <f>G350</f>
        <v>80</v>
      </c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218"/>
      <c r="Y349" s="208"/>
      <c r="Z349" s="168">
        <f>Z350</f>
        <v>0</v>
      </c>
      <c r="AA349" s="140">
        <f t="shared" si="40"/>
        <v>0</v>
      </c>
    </row>
    <row r="350" spans="1:27" ht="32.25" outlineLevel="6" thickBot="1">
      <c r="A350" s="69" t="s">
        <v>97</v>
      </c>
      <c r="B350" s="73">
        <v>951</v>
      </c>
      <c r="C350" s="74" t="s">
        <v>14</v>
      </c>
      <c r="D350" s="74" t="s">
        <v>294</v>
      </c>
      <c r="E350" s="74" t="s">
        <v>92</v>
      </c>
      <c r="F350" s="74"/>
      <c r="G350" s="115">
        <v>80</v>
      </c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89"/>
      <c r="Y350" s="174"/>
      <c r="Z350" s="115">
        <v>0</v>
      </c>
      <c r="AA350" s="140">
        <f t="shared" si="40"/>
        <v>0</v>
      </c>
    </row>
    <row r="351" spans="1:27" ht="32.25" outlineLevel="6" thickBot="1">
      <c r="A351" s="8" t="s">
        <v>420</v>
      </c>
      <c r="B351" s="19">
        <v>951</v>
      </c>
      <c r="C351" s="9" t="s">
        <v>14</v>
      </c>
      <c r="D351" s="9" t="s">
        <v>295</v>
      </c>
      <c r="E351" s="9" t="s">
        <v>5</v>
      </c>
      <c r="F351" s="9"/>
      <c r="G351" s="114">
        <f>G352</f>
        <v>50</v>
      </c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89"/>
      <c r="Y351" s="174"/>
      <c r="Z351" s="114">
        <f>Z352</f>
        <v>0</v>
      </c>
      <c r="AA351" s="140">
        <f t="shared" si="40"/>
        <v>0</v>
      </c>
    </row>
    <row r="352" spans="1:27" ht="32.25" outlineLevel="6" thickBot="1">
      <c r="A352" s="64" t="s">
        <v>162</v>
      </c>
      <c r="B352" s="21">
        <v>951</v>
      </c>
      <c r="C352" s="6" t="s">
        <v>14</v>
      </c>
      <c r="D352" s="6" t="s">
        <v>296</v>
      </c>
      <c r="E352" s="6" t="s">
        <v>5</v>
      </c>
      <c r="F352" s="6"/>
      <c r="G352" s="118">
        <f>G353</f>
        <v>50</v>
      </c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89"/>
      <c r="Y352" s="174"/>
      <c r="Z352" s="118">
        <f>Z353</f>
        <v>0</v>
      </c>
      <c r="AA352" s="140">
        <f t="shared" si="40"/>
        <v>0</v>
      </c>
    </row>
    <row r="353" spans="1:27" ht="32.25" outlineLevel="6" thickBot="1">
      <c r="A353" s="148" t="s">
        <v>96</v>
      </c>
      <c r="B353" s="149">
        <v>951</v>
      </c>
      <c r="C353" s="150" t="s">
        <v>14</v>
      </c>
      <c r="D353" s="150" t="s">
        <v>296</v>
      </c>
      <c r="E353" s="150" t="s">
        <v>91</v>
      </c>
      <c r="F353" s="150"/>
      <c r="G353" s="168">
        <f>G354</f>
        <v>50</v>
      </c>
      <c r="H353" s="219">
        <f aca="true" t="shared" si="43" ref="H353:X353">H354</f>
        <v>0</v>
      </c>
      <c r="I353" s="219">
        <f t="shared" si="43"/>
        <v>0</v>
      </c>
      <c r="J353" s="219">
        <f t="shared" si="43"/>
        <v>0</v>
      </c>
      <c r="K353" s="219">
        <f t="shared" si="43"/>
        <v>0</v>
      </c>
      <c r="L353" s="219">
        <f t="shared" si="43"/>
        <v>0</v>
      </c>
      <c r="M353" s="219">
        <f t="shared" si="43"/>
        <v>0</v>
      </c>
      <c r="N353" s="219">
        <f t="shared" si="43"/>
        <v>0</v>
      </c>
      <c r="O353" s="219">
        <f t="shared" si="43"/>
        <v>0</v>
      </c>
      <c r="P353" s="219">
        <f t="shared" si="43"/>
        <v>0</v>
      </c>
      <c r="Q353" s="219">
        <f t="shared" si="43"/>
        <v>0</v>
      </c>
      <c r="R353" s="219">
        <f t="shared" si="43"/>
        <v>0</v>
      </c>
      <c r="S353" s="219">
        <f t="shared" si="43"/>
        <v>0</v>
      </c>
      <c r="T353" s="219">
        <f t="shared" si="43"/>
        <v>0</v>
      </c>
      <c r="U353" s="219">
        <f t="shared" si="43"/>
        <v>0</v>
      </c>
      <c r="V353" s="219">
        <f t="shared" si="43"/>
        <v>0</v>
      </c>
      <c r="W353" s="219">
        <f t="shared" si="43"/>
        <v>0</v>
      </c>
      <c r="X353" s="220">
        <f t="shared" si="43"/>
        <v>669.14176</v>
      </c>
      <c r="Y353" s="208">
        <f>X353/G347*100</f>
        <v>836.4272</v>
      </c>
      <c r="Z353" s="168">
        <f>Z354</f>
        <v>0</v>
      </c>
      <c r="AA353" s="140">
        <f t="shared" si="40"/>
        <v>0</v>
      </c>
    </row>
    <row r="354" spans="1:27" ht="32.25" outlineLevel="6" thickBot="1">
      <c r="A354" s="69" t="s">
        <v>97</v>
      </c>
      <c r="B354" s="73">
        <v>951</v>
      </c>
      <c r="C354" s="74" t="s">
        <v>14</v>
      </c>
      <c r="D354" s="74" t="s">
        <v>296</v>
      </c>
      <c r="E354" s="74" t="s">
        <v>92</v>
      </c>
      <c r="F354" s="74"/>
      <c r="G354" s="115">
        <v>50</v>
      </c>
      <c r="H354" s="221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76"/>
      <c r="X354" s="186">
        <v>669.14176</v>
      </c>
      <c r="Y354" s="174">
        <f>X354/G348*100</f>
        <v>836.4272</v>
      </c>
      <c r="Z354" s="115">
        <v>0</v>
      </c>
      <c r="AA354" s="140">
        <f t="shared" si="40"/>
        <v>0</v>
      </c>
    </row>
    <row r="355" spans="1:27" ht="19.5" outlineLevel="6" thickBot="1">
      <c r="A355" s="8" t="s">
        <v>222</v>
      </c>
      <c r="B355" s="19">
        <v>951</v>
      </c>
      <c r="C355" s="9" t="s">
        <v>14</v>
      </c>
      <c r="D355" s="9" t="s">
        <v>297</v>
      </c>
      <c r="E355" s="9" t="s">
        <v>5</v>
      </c>
      <c r="F355" s="9"/>
      <c r="G355" s="114">
        <f>G356</f>
        <v>0</v>
      </c>
      <c r="H355" s="214"/>
      <c r="I355" s="176"/>
      <c r="J355" s="176"/>
      <c r="K355" s="176"/>
      <c r="L355" s="176"/>
      <c r="M355" s="176"/>
      <c r="N355" s="176"/>
      <c r="O355" s="176"/>
      <c r="P355" s="176"/>
      <c r="Q355" s="176"/>
      <c r="R355" s="176"/>
      <c r="S355" s="176"/>
      <c r="T355" s="176"/>
      <c r="U355" s="176"/>
      <c r="V355" s="176"/>
      <c r="W355" s="176"/>
      <c r="X355" s="187"/>
      <c r="Y355" s="174"/>
      <c r="Z355" s="114">
        <f>Z356</f>
        <v>0</v>
      </c>
      <c r="AA355" s="140">
        <v>0</v>
      </c>
    </row>
    <row r="356" spans="1:27" ht="32.25" outlineLevel="6" thickBot="1">
      <c r="A356" s="64" t="s">
        <v>163</v>
      </c>
      <c r="B356" s="21">
        <v>951</v>
      </c>
      <c r="C356" s="6" t="s">
        <v>14</v>
      </c>
      <c r="D356" s="6" t="s">
        <v>298</v>
      </c>
      <c r="E356" s="6" t="s">
        <v>5</v>
      </c>
      <c r="F356" s="6"/>
      <c r="G356" s="118">
        <f>G357</f>
        <v>0</v>
      </c>
      <c r="H356" s="214"/>
      <c r="I356" s="176"/>
      <c r="J356" s="176"/>
      <c r="K356" s="176"/>
      <c r="L356" s="176"/>
      <c r="M356" s="176"/>
      <c r="N356" s="176"/>
      <c r="O356" s="176"/>
      <c r="P356" s="176"/>
      <c r="Q356" s="176"/>
      <c r="R356" s="176"/>
      <c r="S356" s="176"/>
      <c r="T356" s="176"/>
      <c r="U356" s="176"/>
      <c r="V356" s="176"/>
      <c r="W356" s="176"/>
      <c r="X356" s="187"/>
      <c r="Y356" s="174"/>
      <c r="Z356" s="118">
        <f>Z357</f>
        <v>0</v>
      </c>
      <c r="AA356" s="140">
        <v>0</v>
      </c>
    </row>
    <row r="357" spans="1:27" ht="18.75" customHeight="1" outlineLevel="6" thickBot="1">
      <c r="A357" s="148" t="s">
        <v>96</v>
      </c>
      <c r="B357" s="149">
        <v>951</v>
      </c>
      <c r="C357" s="150" t="s">
        <v>14</v>
      </c>
      <c r="D357" s="150" t="s">
        <v>298</v>
      </c>
      <c r="E357" s="150" t="s">
        <v>91</v>
      </c>
      <c r="F357" s="150"/>
      <c r="G357" s="168">
        <f>G358</f>
        <v>0</v>
      </c>
      <c r="H357" s="215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  <c r="X357" s="207"/>
      <c r="Y357" s="208"/>
      <c r="Z357" s="168">
        <f>Z358</f>
        <v>0</v>
      </c>
      <c r="AA357" s="140">
        <v>0</v>
      </c>
    </row>
    <row r="358" spans="1:27" ht="32.25" outlineLevel="6" thickBot="1">
      <c r="A358" s="69" t="s">
        <v>97</v>
      </c>
      <c r="B358" s="73">
        <v>951</v>
      </c>
      <c r="C358" s="74" t="s">
        <v>14</v>
      </c>
      <c r="D358" s="74" t="s">
        <v>298</v>
      </c>
      <c r="E358" s="74" t="s">
        <v>92</v>
      </c>
      <c r="F358" s="74"/>
      <c r="G358" s="115">
        <v>0</v>
      </c>
      <c r="H358" s="214"/>
      <c r="I358" s="176"/>
      <c r="J358" s="176"/>
      <c r="K358" s="176"/>
      <c r="L358" s="176"/>
      <c r="M358" s="176"/>
      <c r="N358" s="176"/>
      <c r="O358" s="176"/>
      <c r="P358" s="176"/>
      <c r="Q358" s="176"/>
      <c r="R358" s="176"/>
      <c r="S358" s="176"/>
      <c r="T358" s="176"/>
      <c r="U358" s="176"/>
      <c r="V358" s="176"/>
      <c r="W358" s="176"/>
      <c r="X358" s="187"/>
      <c r="Y358" s="174"/>
      <c r="Z358" s="115">
        <v>0</v>
      </c>
      <c r="AA358" s="140">
        <v>0</v>
      </c>
    </row>
    <row r="359" spans="1:27" ht="19.5" outlineLevel="6" thickBot="1">
      <c r="A359" s="88" t="s">
        <v>44</v>
      </c>
      <c r="B359" s="18">
        <v>951</v>
      </c>
      <c r="C359" s="14" t="s">
        <v>43</v>
      </c>
      <c r="D359" s="14" t="s">
        <v>245</v>
      </c>
      <c r="E359" s="14" t="s">
        <v>5</v>
      </c>
      <c r="F359" s="14"/>
      <c r="G359" s="113">
        <f>G360+G366+G378+G372</f>
        <v>22410.34898</v>
      </c>
      <c r="H359" s="214"/>
      <c r="I359" s="176"/>
      <c r="J359" s="176"/>
      <c r="K359" s="176"/>
      <c r="L359" s="176"/>
      <c r="M359" s="176"/>
      <c r="N359" s="176"/>
      <c r="O359" s="176"/>
      <c r="P359" s="176"/>
      <c r="Q359" s="176"/>
      <c r="R359" s="176"/>
      <c r="S359" s="176"/>
      <c r="T359" s="176"/>
      <c r="U359" s="176"/>
      <c r="V359" s="176"/>
      <c r="W359" s="176"/>
      <c r="X359" s="187"/>
      <c r="Y359" s="174"/>
      <c r="Z359" s="113">
        <f>Z360+Z366+Z378+Z372</f>
        <v>194.195</v>
      </c>
      <c r="AA359" s="140">
        <f t="shared" si="40"/>
        <v>0.866541615096259</v>
      </c>
    </row>
    <row r="360" spans="1:27" ht="19.5" outlineLevel="6" thickBot="1">
      <c r="A360" s="100" t="s">
        <v>36</v>
      </c>
      <c r="B360" s="18">
        <v>951</v>
      </c>
      <c r="C360" s="36" t="s">
        <v>15</v>
      </c>
      <c r="D360" s="36" t="s">
        <v>245</v>
      </c>
      <c r="E360" s="36" t="s">
        <v>5</v>
      </c>
      <c r="F360" s="36"/>
      <c r="G360" s="124">
        <f>G361</f>
        <v>732</v>
      </c>
      <c r="H360" s="214"/>
      <c r="I360" s="176"/>
      <c r="J360" s="176"/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  <c r="U360" s="176"/>
      <c r="V360" s="176"/>
      <c r="W360" s="176"/>
      <c r="X360" s="187"/>
      <c r="Y360" s="174"/>
      <c r="Z360" s="124">
        <f>Z361</f>
        <v>194.195</v>
      </c>
      <c r="AA360" s="140">
        <f t="shared" si="40"/>
        <v>26.52937158469945</v>
      </c>
    </row>
    <row r="361" spans="1:27" ht="32.25" outlineLevel="6" thickBot="1">
      <c r="A361" s="91" t="s">
        <v>131</v>
      </c>
      <c r="B361" s="19">
        <v>951</v>
      </c>
      <c r="C361" s="9" t="s">
        <v>15</v>
      </c>
      <c r="D361" s="9" t="s">
        <v>246</v>
      </c>
      <c r="E361" s="9" t="s">
        <v>5</v>
      </c>
      <c r="F361" s="9"/>
      <c r="G361" s="114">
        <f>G362</f>
        <v>732</v>
      </c>
      <c r="H361" s="214"/>
      <c r="I361" s="176"/>
      <c r="J361" s="176"/>
      <c r="K361" s="176"/>
      <c r="L361" s="176"/>
      <c r="M361" s="176"/>
      <c r="N361" s="176"/>
      <c r="O361" s="176"/>
      <c r="P361" s="176"/>
      <c r="Q361" s="176"/>
      <c r="R361" s="176"/>
      <c r="S361" s="176"/>
      <c r="T361" s="176"/>
      <c r="U361" s="176"/>
      <c r="V361" s="176"/>
      <c r="W361" s="176"/>
      <c r="X361" s="187"/>
      <c r="Y361" s="174"/>
      <c r="Z361" s="114">
        <f>Z362</f>
        <v>194.195</v>
      </c>
      <c r="AA361" s="140">
        <f t="shared" si="40"/>
        <v>26.52937158469945</v>
      </c>
    </row>
    <row r="362" spans="1:27" ht="35.25" customHeight="1" outlineLevel="6" thickBot="1">
      <c r="A362" s="91" t="s">
        <v>132</v>
      </c>
      <c r="B362" s="19">
        <v>951</v>
      </c>
      <c r="C362" s="9" t="s">
        <v>15</v>
      </c>
      <c r="D362" s="9" t="s">
        <v>247</v>
      </c>
      <c r="E362" s="9" t="s">
        <v>5</v>
      </c>
      <c r="F362" s="9"/>
      <c r="G362" s="114">
        <f>G363</f>
        <v>732</v>
      </c>
      <c r="H362" s="214"/>
      <c r="I362" s="176"/>
      <c r="J362" s="176"/>
      <c r="K362" s="176"/>
      <c r="L362" s="176"/>
      <c r="M362" s="176"/>
      <c r="N362" s="176"/>
      <c r="O362" s="176"/>
      <c r="P362" s="176"/>
      <c r="Q362" s="176"/>
      <c r="R362" s="176"/>
      <c r="S362" s="176"/>
      <c r="T362" s="176"/>
      <c r="U362" s="176"/>
      <c r="V362" s="176"/>
      <c r="W362" s="176"/>
      <c r="X362" s="187"/>
      <c r="Y362" s="174"/>
      <c r="Z362" s="114">
        <f>Z363</f>
        <v>194.195</v>
      </c>
      <c r="AA362" s="140">
        <f t="shared" si="40"/>
        <v>26.52937158469945</v>
      </c>
    </row>
    <row r="363" spans="1:27" ht="32.25" outlineLevel="6" thickBot="1">
      <c r="A363" s="75" t="s">
        <v>164</v>
      </c>
      <c r="B363" s="71">
        <v>951</v>
      </c>
      <c r="C363" s="72" t="s">
        <v>15</v>
      </c>
      <c r="D363" s="72" t="s">
        <v>300</v>
      </c>
      <c r="E363" s="72" t="s">
        <v>5</v>
      </c>
      <c r="F363" s="72"/>
      <c r="G363" s="116">
        <f>G364</f>
        <v>732</v>
      </c>
      <c r="H363" s="214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  <c r="W363" s="176"/>
      <c r="X363" s="187"/>
      <c r="Y363" s="174"/>
      <c r="Z363" s="116">
        <f>Z364</f>
        <v>194.195</v>
      </c>
      <c r="AA363" s="140">
        <f t="shared" si="40"/>
        <v>26.52937158469945</v>
      </c>
    </row>
    <row r="364" spans="1:27" ht="18" customHeight="1" outlineLevel="6" thickBot="1">
      <c r="A364" s="5" t="s">
        <v>120</v>
      </c>
      <c r="B364" s="21">
        <v>951</v>
      </c>
      <c r="C364" s="6" t="s">
        <v>15</v>
      </c>
      <c r="D364" s="6" t="s">
        <v>300</v>
      </c>
      <c r="E364" s="6" t="s">
        <v>118</v>
      </c>
      <c r="F364" s="6"/>
      <c r="G364" s="118">
        <f>G365</f>
        <v>732</v>
      </c>
      <c r="H364" s="214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176"/>
      <c r="W364" s="176"/>
      <c r="X364" s="187"/>
      <c r="Y364" s="174"/>
      <c r="Z364" s="118">
        <f>Z365</f>
        <v>194.195</v>
      </c>
      <c r="AA364" s="140">
        <f t="shared" si="40"/>
        <v>26.52937158469945</v>
      </c>
    </row>
    <row r="365" spans="1:29" ht="32.25" outlineLevel="6" thickBot="1">
      <c r="A365" s="69" t="s">
        <v>121</v>
      </c>
      <c r="B365" s="73">
        <v>951</v>
      </c>
      <c r="C365" s="74" t="s">
        <v>15</v>
      </c>
      <c r="D365" s="74" t="s">
        <v>300</v>
      </c>
      <c r="E365" s="74" t="s">
        <v>119</v>
      </c>
      <c r="F365" s="74"/>
      <c r="G365" s="115">
        <v>732</v>
      </c>
      <c r="H365" s="214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87"/>
      <c r="Y365" s="174"/>
      <c r="Z365" s="115">
        <v>194.195</v>
      </c>
      <c r="AA365" s="140">
        <f t="shared" si="40"/>
        <v>26.52937158469945</v>
      </c>
      <c r="AC365" s="240"/>
    </row>
    <row r="366" spans="1:27" ht="19.5" outlineLevel="6" thickBot="1">
      <c r="A366" s="100" t="s">
        <v>37</v>
      </c>
      <c r="B366" s="18">
        <v>951</v>
      </c>
      <c r="C366" s="36" t="s">
        <v>16</v>
      </c>
      <c r="D366" s="36" t="s">
        <v>245</v>
      </c>
      <c r="E366" s="36" t="s">
        <v>5</v>
      </c>
      <c r="F366" s="36"/>
      <c r="G366" s="124">
        <f>G367</f>
        <v>1388.2964</v>
      </c>
      <c r="H366" s="214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87"/>
      <c r="Y366" s="174"/>
      <c r="Z366" s="124">
        <f>Z367</f>
        <v>0</v>
      </c>
      <c r="AA366" s="140">
        <f t="shared" si="40"/>
        <v>0</v>
      </c>
    </row>
    <row r="367" spans="1:27" ht="19.5" outlineLevel="6" thickBot="1">
      <c r="A367" s="13" t="s">
        <v>141</v>
      </c>
      <c r="B367" s="19">
        <v>951</v>
      </c>
      <c r="C367" s="9" t="s">
        <v>16</v>
      </c>
      <c r="D367" s="9" t="s">
        <v>245</v>
      </c>
      <c r="E367" s="9" t="s">
        <v>5</v>
      </c>
      <c r="F367" s="9"/>
      <c r="G367" s="114">
        <f>G368</f>
        <v>1388.2964</v>
      </c>
      <c r="H367" s="214"/>
      <c r="I367" s="176"/>
      <c r="J367" s="176"/>
      <c r="K367" s="176"/>
      <c r="L367" s="176"/>
      <c r="M367" s="176"/>
      <c r="N367" s="176"/>
      <c r="O367" s="176"/>
      <c r="P367" s="176"/>
      <c r="Q367" s="176"/>
      <c r="R367" s="176"/>
      <c r="S367" s="176"/>
      <c r="T367" s="176"/>
      <c r="U367" s="176"/>
      <c r="V367" s="176"/>
      <c r="W367" s="176"/>
      <c r="X367" s="187"/>
      <c r="Y367" s="174"/>
      <c r="Z367" s="114">
        <f>Z368</f>
        <v>0</v>
      </c>
      <c r="AA367" s="140">
        <f t="shared" si="40"/>
        <v>0</v>
      </c>
    </row>
    <row r="368" spans="1:27" ht="19.5" outlineLevel="6" thickBot="1">
      <c r="A368" s="8" t="s">
        <v>223</v>
      </c>
      <c r="B368" s="19">
        <v>951</v>
      </c>
      <c r="C368" s="9" t="s">
        <v>16</v>
      </c>
      <c r="D368" s="9" t="s">
        <v>301</v>
      </c>
      <c r="E368" s="9" t="s">
        <v>5</v>
      </c>
      <c r="F368" s="9"/>
      <c r="G368" s="114">
        <f>G369</f>
        <v>1388.2964</v>
      </c>
      <c r="H368" s="175" t="e">
        <f>H369+#REF!</f>
        <v>#REF!</v>
      </c>
      <c r="I368" s="175" t="e">
        <f>I369+#REF!</f>
        <v>#REF!</v>
      </c>
      <c r="J368" s="175" t="e">
        <f>J369+#REF!</f>
        <v>#REF!</v>
      </c>
      <c r="K368" s="175" t="e">
        <f>K369+#REF!</f>
        <v>#REF!</v>
      </c>
      <c r="L368" s="175" t="e">
        <f>L369+#REF!</f>
        <v>#REF!</v>
      </c>
      <c r="M368" s="175" t="e">
        <f>M369+#REF!</f>
        <v>#REF!</v>
      </c>
      <c r="N368" s="175" t="e">
        <f>N369+#REF!</f>
        <v>#REF!</v>
      </c>
      <c r="O368" s="175" t="e">
        <f>O369+#REF!</f>
        <v>#REF!</v>
      </c>
      <c r="P368" s="175" t="e">
        <f>P369+#REF!</f>
        <v>#REF!</v>
      </c>
      <c r="Q368" s="175" t="e">
        <f>Q369+#REF!</f>
        <v>#REF!</v>
      </c>
      <c r="R368" s="175" t="e">
        <f>R369+#REF!</f>
        <v>#REF!</v>
      </c>
      <c r="S368" s="175" t="e">
        <f>S369+#REF!</f>
        <v>#REF!</v>
      </c>
      <c r="T368" s="175" t="e">
        <f>T369+#REF!</f>
        <v>#REF!</v>
      </c>
      <c r="U368" s="175" t="e">
        <f>U369+#REF!</f>
        <v>#REF!</v>
      </c>
      <c r="V368" s="175" t="e">
        <f>V369+#REF!</f>
        <v>#REF!</v>
      </c>
      <c r="W368" s="175" t="e">
        <f>W369+#REF!</f>
        <v>#REF!</v>
      </c>
      <c r="X368" s="213" t="e">
        <f>X369+#REF!</f>
        <v>#REF!</v>
      </c>
      <c r="Y368" s="174" t="e">
        <f>X368/G361*100</f>
        <v>#REF!</v>
      </c>
      <c r="Z368" s="114">
        <f>Z369</f>
        <v>0</v>
      </c>
      <c r="AA368" s="140">
        <f t="shared" si="40"/>
        <v>0</v>
      </c>
    </row>
    <row r="369" spans="1:27" ht="48" outlineLevel="6" thickBot="1">
      <c r="A369" s="93" t="s">
        <v>374</v>
      </c>
      <c r="B369" s="71">
        <v>951</v>
      </c>
      <c r="C369" s="72" t="s">
        <v>16</v>
      </c>
      <c r="D369" s="72" t="s">
        <v>373</v>
      </c>
      <c r="E369" s="72" t="s">
        <v>5</v>
      </c>
      <c r="F369" s="72"/>
      <c r="G369" s="116">
        <f>G370</f>
        <v>1388.2964</v>
      </c>
      <c r="H369" s="178" t="e">
        <f aca="true" t="shared" si="44" ref="H369:X370">H370</f>
        <v>#REF!</v>
      </c>
      <c r="I369" s="178" t="e">
        <f t="shared" si="44"/>
        <v>#REF!</v>
      </c>
      <c r="J369" s="178" t="e">
        <f t="shared" si="44"/>
        <v>#REF!</v>
      </c>
      <c r="K369" s="178" t="e">
        <f t="shared" si="44"/>
        <v>#REF!</v>
      </c>
      <c r="L369" s="178" t="e">
        <f t="shared" si="44"/>
        <v>#REF!</v>
      </c>
      <c r="M369" s="178" t="e">
        <f t="shared" si="44"/>
        <v>#REF!</v>
      </c>
      <c r="N369" s="178" t="e">
        <f t="shared" si="44"/>
        <v>#REF!</v>
      </c>
      <c r="O369" s="178" t="e">
        <f t="shared" si="44"/>
        <v>#REF!</v>
      </c>
      <c r="P369" s="178" t="e">
        <f t="shared" si="44"/>
        <v>#REF!</v>
      </c>
      <c r="Q369" s="178" t="e">
        <f t="shared" si="44"/>
        <v>#REF!</v>
      </c>
      <c r="R369" s="178" t="e">
        <f t="shared" si="44"/>
        <v>#REF!</v>
      </c>
      <c r="S369" s="178" t="e">
        <f t="shared" si="44"/>
        <v>#REF!</v>
      </c>
      <c r="T369" s="178" t="e">
        <f t="shared" si="44"/>
        <v>#REF!</v>
      </c>
      <c r="U369" s="178" t="e">
        <f t="shared" si="44"/>
        <v>#REF!</v>
      </c>
      <c r="V369" s="178" t="e">
        <f t="shared" si="44"/>
        <v>#REF!</v>
      </c>
      <c r="W369" s="178" t="e">
        <f t="shared" si="44"/>
        <v>#REF!</v>
      </c>
      <c r="X369" s="189" t="e">
        <f t="shared" si="44"/>
        <v>#REF!</v>
      </c>
      <c r="Y369" s="174" t="e">
        <f>X369/G362*100</f>
        <v>#REF!</v>
      </c>
      <c r="Z369" s="116">
        <f>Z370</f>
        <v>0</v>
      </c>
      <c r="AA369" s="140">
        <f t="shared" si="40"/>
        <v>0</v>
      </c>
    </row>
    <row r="370" spans="1:27" ht="32.25" outlineLevel="6" thickBot="1">
      <c r="A370" s="5" t="s">
        <v>102</v>
      </c>
      <c r="B370" s="21">
        <v>951</v>
      </c>
      <c r="C370" s="6" t="s">
        <v>16</v>
      </c>
      <c r="D370" s="6" t="s">
        <v>373</v>
      </c>
      <c r="E370" s="6" t="s">
        <v>101</v>
      </c>
      <c r="F370" s="6"/>
      <c r="G370" s="118">
        <f>G371</f>
        <v>1388.2964</v>
      </c>
      <c r="H370" s="180" t="e">
        <f t="shared" si="44"/>
        <v>#REF!</v>
      </c>
      <c r="I370" s="180" t="e">
        <f t="shared" si="44"/>
        <v>#REF!</v>
      </c>
      <c r="J370" s="180" t="e">
        <f t="shared" si="44"/>
        <v>#REF!</v>
      </c>
      <c r="K370" s="180" t="e">
        <f t="shared" si="44"/>
        <v>#REF!</v>
      </c>
      <c r="L370" s="180" t="e">
        <f t="shared" si="44"/>
        <v>#REF!</v>
      </c>
      <c r="M370" s="180" t="e">
        <f t="shared" si="44"/>
        <v>#REF!</v>
      </c>
      <c r="N370" s="180" t="e">
        <f t="shared" si="44"/>
        <v>#REF!</v>
      </c>
      <c r="O370" s="180" t="e">
        <f t="shared" si="44"/>
        <v>#REF!</v>
      </c>
      <c r="P370" s="180" t="e">
        <f t="shared" si="44"/>
        <v>#REF!</v>
      </c>
      <c r="Q370" s="180" t="e">
        <f t="shared" si="44"/>
        <v>#REF!</v>
      </c>
      <c r="R370" s="180" t="e">
        <f t="shared" si="44"/>
        <v>#REF!</v>
      </c>
      <c r="S370" s="180" t="e">
        <f t="shared" si="44"/>
        <v>#REF!</v>
      </c>
      <c r="T370" s="180" t="e">
        <f t="shared" si="44"/>
        <v>#REF!</v>
      </c>
      <c r="U370" s="180" t="e">
        <f t="shared" si="44"/>
        <v>#REF!</v>
      </c>
      <c r="V370" s="180" t="e">
        <f t="shared" si="44"/>
        <v>#REF!</v>
      </c>
      <c r="W370" s="180" t="e">
        <f t="shared" si="44"/>
        <v>#REF!</v>
      </c>
      <c r="X370" s="191" t="e">
        <f t="shared" si="44"/>
        <v>#REF!</v>
      </c>
      <c r="Y370" s="174" t="e">
        <f>X370/G363*100</f>
        <v>#REF!</v>
      </c>
      <c r="Z370" s="118">
        <f>Z371</f>
        <v>0</v>
      </c>
      <c r="AA370" s="140">
        <f t="shared" si="40"/>
        <v>0</v>
      </c>
    </row>
    <row r="371" spans="1:27" ht="16.5" outlineLevel="6" thickBot="1">
      <c r="A371" s="69" t="s">
        <v>123</v>
      </c>
      <c r="B371" s="73">
        <v>951</v>
      </c>
      <c r="C371" s="74" t="s">
        <v>16</v>
      </c>
      <c r="D371" s="74" t="s">
        <v>373</v>
      </c>
      <c r="E371" s="74" t="s">
        <v>122</v>
      </c>
      <c r="F371" s="74"/>
      <c r="G371" s="115">
        <f>350+1038.2964</f>
        <v>1388.2964</v>
      </c>
      <c r="H371" s="134" t="e">
        <f>#REF!</f>
        <v>#REF!</v>
      </c>
      <c r="I371" s="134" t="e">
        <f>#REF!</f>
        <v>#REF!</v>
      </c>
      <c r="J371" s="134" t="e">
        <f>#REF!</f>
        <v>#REF!</v>
      </c>
      <c r="K371" s="134" t="e">
        <f>#REF!</f>
        <v>#REF!</v>
      </c>
      <c r="L371" s="134" t="e">
        <f>#REF!</f>
        <v>#REF!</v>
      </c>
      <c r="M371" s="134" t="e">
        <f>#REF!</f>
        <v>#REF!</v>
      </c>
      <c r="N371" s="134" t="e">
        <f>#REF!</f>
        <v>#REF!</v>
      </c>
      <c r="O371" s="134" t="e">
        <f>#REF!</f>
        <v>#REF!</v>
      </c>
      <c r="P371" s="134" t="e">
        <f>#REF!</f>
        <v>#REF!</v>
      </c>
      <c r="Q371" s="134" t="e">
        <f>#REF!</f>
        <v>#REF!</v>
      </c>
      <c r="R371" s="134" t="e">
        <f>#REF!</f>
        <v>#REF!</v>
      </c>
      <c r="S371" s="134" t="e">
        <f>#REF!</f>
        <v>#REF!</v>
      </c>
      <c r="T371" s="134" t="e">
        <f>#REF!</f>
        <v>#REF!</v>
      </c>
      <c r="U371" s="134" t="e">
        <f>#REF!</f>
        <v>#REF!</v>
      </c>
      <c r="V371" s="134" t="e">
        <f>#REF!</f>
        <v>#REF!</v>
      </c>
      <c r="W371" s="134" t="e">
        <f>#REF!</f>
        <v>#REF!</v>
      </c>
      <c r="X371" s="193" t="e">
        <f>#REF!</f>
        <v>#REF!</v>
      </c>
      <c r="Y371" s="174" t="e">
        <f>X371/G364*100</f>
        <v>#REF!</v>
      </c>
      <c r="Z371" s="115">
        <v>0</v>
      </c>
      <c r="AA371" s="140">
        <f t="shared" si="40"/>
        <v>0</v>
      </c>
    </row>
    <row r="372" spans="1:27" ht="16.5" outlineLevel="6" thickBot="1">
      <c r="A372" s="100" t="s">
        <v>40</v>
      </c>
      <c r="B372" s="18">
        <v>951</v>
      </c>
      <c r="C372" s="36" t="s">
        <v>21</v>
      </c>
      <c r="D372" s="36" t="s">
        <v>245</v>
      </c>
      <c r="E372" s="36" t="s">
        <v>5</v>
      </c>
      <c r="F372" s="36"/>
      <c r="G372" s="124">
        <f>G373</f>
        <v>20190.05258</v>
      </c>
      <c r="H372" s="182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83"/>
      <c r="V372" s="183"/>
      <c r="W372" s="183"/>
      <c r="X372" s="211"/>
      <c r="Y372" s="174"/>
      <c r="Z372" s="124">
        <f>Z373</f>
        <v>0</v>
      </c>
      <c r="AA372" s="140">
        <f t="shared" si="40"/>
        <v>0</v>
      </c>
    </row>
    <row r="373" spans="1:27" ht="16.5" outlineLevel="6" thickBot="1">
      <c r="A373" s="13" t="s">
        <v>141</v>
      </c>
      <c r="B373" s="19">
        <v>951</v>
      </c>
      <c r="C373" s="9" t="s">
        <v>21</v>
      </c>
      <c r="D373" s="9" t="s">
        <v>245</v>
      </c>
      <c r="E373" s="9" t="s">
        <v>5</v>
      </c>
      <c r="F373" s="9"/>
      <c r="G373" s="114">
        <f>G374</f>
        <v>20190.05258</v>
      </c>
      <c r="H373" s="182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  <c r="U373" s="183"/>
      <c r="V373" s="183"/>
      <c r="W373" s="183"/>
      <c r="X373" s="211"/>
      <c r="Y373" s="174"/>
      <c r="Z373" s="114">
        <f>Z374</f>
        <v>0</v>
      </c>
      <c r="AA373" s="140">
        <f t="shared" si="40"/>
        <v>0</v>
      </c>
    </row>
    <row r="374" spans="1:27" ht="33" customHeight="1" outlineLevel="6" thickBot="1">
      <c r="A374" s="8" t="s">
        <v>390</v>
      </c>
      <c r="B374" s="19">
        <v>951</v>
      </c>
      <c r="C374" s="9" t="s">
        <v>21</v>
      </c>
      <c r="D374" s="9" t="s">
        <v>364</v>
      </c>
      <c r="E374" s="9" t="s">
        <v>5</v>
      </c>
      <c r="F374" s="9"/>
      <c r="G374" s="114">
        <f>G375</f>
        <v>20190.05258</v>
      </c>
      <c r="H374" s="182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211"/>
      <c r="Y374" s="174"/>
      <c r="Z374" s="114">
        <f>Z375</f>
        <v>0</v>
      </c>
      <c r="AA374" s="140">
        <f t="shared" si="40"/>
        <v>0</v>
      </c>
    </row>
    <row r="375" spans="1:27" ht="48" outlineLevel="6" thickBot="1">
      <c r="A375" s="93" t="s">
        <v>414</v>
      </c>
      <c r="B375" s="71">
        <v>951</v>
      </c>
      <c r="C375" s="72" t="s">
        <v>21</v>
      </c>
      <c r="D375" s="72" t="s">
        <v>433</v>
      </c>
      <c r="E375" s="72" t="s">
        <v>5</v>
      </c>
      <c r="F375" s="72"/>
      <c r="G375" s="116">
        <f>G376</f>
        <v>20190.05258</v>
      </c>
      <c r="H375" s="182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/>
      <c r="S375" s="183"/>
      <c r="T375" s="183"/>
      <c r="U375" s="183"/>
      <c r="V375" s="183"/>
      <c r="W375" s="183"/>
      <c r="X375" s="211"/>
      <c r="Y375" s="174"/>
      <c r="Z375" s="116">
        <f>Z376</f>
        <v>0</v>
      </c>
      <c r="AA375" s="140">
        <f t="shared" si="40"/>
        <v>0</v>
      </c>
    </row>
    <row r="376" spans="1:27" ht="16.5" outlineLevel="6" thickBot="1">
      <c r="A376" s="5" t="s">
        <v>353</v>
      </c>
      <c r="B376" s="21">
        <v>951</v>
      </c>
      <c r="C376" s="6" t="s">
        <v>21</v>
      </c>
      <c r="D376" s="6" t="s">
        <v>433</v>
      </c>
      <c r="E376" s="6" t="s">
        <v>355</v>
      </c>
      <c r="F376" s="6"/>
      <c r="G376" s="118">
        <f>G377</f>
        <v>20190.05258</v>
      </c>
      <c r="H376" s="182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211"/>
      <c r="Y376" s="174"/>
      <c r="Z376" s="118">
        <f>Z377</f>
        <v>0</v>
      </c>
      <c r="AA376" s="140">
        <f t="shared" si="40"/>
        <v>0</v>
      </c>
    </row>
    <row r="377" spans="1:27" ht="48" outlineLevel="6" thickBot="1">
      <c r="A377" s="69" t="s">
        <v>354</v>
      </c>
      <c r="B377" s="73">
        <v>951</v>
      </c>
      <c r="C377" s="74" t="s">
        <v>21</v>
      </c>
      <c r="D377" s="74" t="s">
        <v>433</v>
      </c>
      <c r="E377" s="74" t="s">
        <v>356</v>
      </c>
      <c r="F377" s="74"/>
      <c r="G377" s="115">
        <v>20190.05258</v>
      </c>
      <c r="H377" s="182"/>
      <c r="I377" s="183"/>
      <c r="J377" s="183"/>
      <c r="K377" s="183"/>
      <c r="L377" s="183"/>
      <c r="M377" s="183"/>
      <c r="N377" s="183"/>
      <c r="O377" s="183"/>
      <c r="P377" s="183"/>
      <c r="Q377" s="183"/>
      <c r="R377" s="183"/>
      <c r="S377" s="183"/>
      <c r="T377" s="183"/>
      <c r="U377" s="183"/>
      <c r="V377" s="183"/>
      <c r="W377" s="183"/>
      <c r="X377" s="211"/>
      <c r="Y377" s="174"/>
      <c r="Z377" s="115">
        <v>0</v>
      </c>
      <c r="AA377" s="140">
        <f t="shared" si="40"/>
        <v>0</v>
      </c>
    </row>
    <row r="378" spans="1:27" ht="19.5" outlineLevel="6" thickBot="1">
      <c r="A378" s="100" t="s">
        <v>165</v>
      </c>
      <c r="B378" s="18">
        <v>951</v>
      </c>
      <c r="C378" s="36" t="s">
        <v>166</v>
      </c>
      <c r="D378" s="36" t="s">
        <v>245</v>
      </c>
      <c r="E378" s="36" t="s">
        <v>5</v>
      </c>
      <c r="F378" s="36"/>
      <c r="G378" s="124">
        <f>G379</f>
        <v>100</v>
      </c>
      <c r="H378" s="221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76"/>
      <c r="X378" s="186">
        <v>63.00298</v>
      </c>
      <c r="Y378" s="174">
        <f>X378/G370*100</f>
        <v>4.538150498697541</v>
      </c>
      <c r="Z378" s="124">
        <f>Z379</f>
        <v>0</v>
      </c>
      <c r="AA378" s="140">
        <f t="shared" si="40"/>
        <v>0</v>
      </c>
    </row>
    <row r="379" spans="1:27" ht="19.5" outlineLevel="6" thickBot="1">
      <c r="A379" s="13" t="s">
        <v>224</v>
      </c>
      <c r="B379" s="19">
        <v>951</v>
      </c>
      <c r="C379" s="9" t="s">
        <v>166</v>
      </c>
      <c r="D379" s="9" t="s">
        <v>302</v>
      </c>
      <c r="E379" s="9" t="s">
        <v>5</v>
      </c>
      <c r="F379" s="9"/>
      <c r="G379" s="114">
        <f>G380</f>
        <v>100</v>
      </c>
      <c r="H379" s="214"/>
      <c r="I379" s="176"/>
      <c r="J379" s="176"/>
      <c r="K379" s="176"/>
      <c r="L379" s="176"/>
      <c r="M379" s="176"/>
      <c r="N379" s="176"/>
      <c r="O379" s="176"/>
      <c r="P379" s="176"/>
      <c r="Q379" s="176"/>
      <c r="R379" s="176"/>
      <c r="S379" s="176"/>
      <c r="T379" s="176"/>
      <c r="U379" s="176"/>
      <c r="V379" s="176"/>
      <c r="W379" s="176"/>
      <c r="X379" s="187"/>
      <c r="Y379" s="174"/>
      <c r="Z379" s="114">
        <f>Z380</f>
        <v>0</v>
      </c>
      <c r="AA379" s="140">
        <f t="shared" si="40"/>
        <v>0</v>
      </c>
    </row>
    <row r="380" spans="1:27" ht="48" outlineLevel="6" thickBot="1">
      <c r="A380" s="93" t="s">
        <v>167</v>
      </c>
      <c r="B380" s="71">
        <v>951</v>
      </c>
      <c r="C380" s="72" t="s">
        <v>166</v>
      </c>
      <c r="D380" s="72" t="s">
        <v>303</v>
      </c>
      <c r="E380" s="72" t="s">
        <v>5</v>
      </c>
      <c r="F380" s="72"/>
      <c r="G380" s="116">
        <f>G381</f>
        <v>100</v>
      </c>
      <c r="H380" s="214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  <c r="U380" s="176"/>
      <c r="V380" s="176"/>
      <c r="W380" s="176"/>
      <c r="X380" s="187"/>
      <c r="Y380" s="174"/>
      <c r="Z380" s="116">
        <f>Z381</f>
        <v>0</v>
      </c>
      <c r="AA380" s="140">
        <f t="shared" si="40"/>
        <v>0</v>
      </c>
    </row>
    <row r="381" spans="1:27" ht="18" customHeight="1" outlineLevel="6" thickBot="1">
      <c r="A381" s="5" t="s">
        <v>96</v>
      </c>
      <c r="B381" s="21">
        <v>951</v>
      </c>
      <c r="C381" s="6" t="s">
        <v>168</v>
      </c>
      <c r="D381" s="6" t="s">
        <v>303</v>
      </c>
      <c r="E381" s="6" t="s">
        <v>91</v>
      </c>
      <c r="F381" s="6"/>
      <c r="G381" s="118">
        <f>G382</f>
        <v>100</v>
      </c>
      <c r="H381" s="214"/>
      <c r="I381" s="176"/>
      <c r="J381" s="176"/>
      <c r="K381" s="176"/>
      <c r="L381" s="176"/>
      <c r="M381" s="176"/>
      <c r="N381" s="176"/>
      <c r="O381" s="176"/>
      <c r="P381" s="176"/>
      <c r="Q381" s="176"/>
      <c r="R381" s="176"/>
      <c r="S381" s="176"/>
      <c r="T381" s="176"/>
      <c r="U381" s="176"/>
      <c r="V381" s="176"/>
      <c r="W381" s="176"/>
      <c r="X381" s="187"/>
      <c r="Y381" s="174"/>
      <c r="Z381" s="118">
        <f>Z382</f>
        <v>0</v>
      </c>
      <c r="AA381" s="140">
        <f t="shared" si="40"/>
        <v>0</v>
      </c>
    </row>
    <row r="382" spans="1:27" ht="32.25" outlineLevel="6" thickBot="1">
      <c r="A382" s="69" t="s">
        <v>97</v>
      </c>
      <c r="B382" s="73">
        <v>951</v>
      </c>
      <c r="C382" s="74" t="s">
        <v>166</v>
      </c>
      <c r="D382" s="74" t="s">
        <v>303</v>
      </c>
      <c r="E382" s="74" t="s">
        <v>92</v>
      </c>
      <c r="F382" s="74"/>
      <c r="G382" s="115">
        <v>100</v>
      </c>
      <c r="H382" s="214"/>
      <c r="I382" s="176"/>
      <c r="J382" s="176"/>
      <c r="K382" s="176"/>
      <c r="L382" s="176"/>
      <c r="M382" s="176"/>
      <c r="N382" s="176"/>
      <c r="O382" s="176"/>
      <c r="P382" s="176"/>
      <c r="Q382" s="176"/>
      <c r="R382" s="176"/>
      <c r="S382" s="176"/>
      <c r="T382" s="176"/>
      <c r="U382" s="176"/>
      <c r="V382" s="176"/>
      <c r="W382" s="176"/>
      <c r="X382" s="187"/>
      <c r="Y382" s="174"/>
      <c r="Z382" s="115">
        <v>0</v>
      </c>
      <c r="AA382" s="140">
        <f t="shared" si="40"/>
        <v>0</v>
      </c>
    </row>
    <row r="383" spans="1:27" ht="19.5" outlineLevel="6" thickBot="1">
      <c r="A383" s="88" t="s">
        <v>70</v>
      </c>
      <c r="B383" s="18">
        <v>951</v>
      </c>
      <c r="C383" s="14" t="s">
        <v>42</v>
      </c>
      <c r="D383" s="14" t="s">
        <v>245</v>
      </c>
      <c r="E383" s="14" t="s">
        <v>5</v>
      </c>
      <c r="F383" s="14"/>
      <c r="G383" s="113">
        <f>G384+G390</f>
        <v>2802</v>
      </c>
      <c r="H383" s="214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  <c r="U383" s="176"/>
      <c r="V383" s="176"/>
      <c r="W383" s="176"/>
      <c r="X383" s="187"/>
      <c r="Y383" s="174"/>
      <c r="Z383" s="113">
        <f>Z384+Z390</f>
        <v>50</v>
      </c>
      <c r="AA383" s="140">
        <f t="shared" si="40"/>
        <v>1.7844396859386153</v>
      </c>
    </row>
    <row r="384" spans="1:27" ht="19.5" outlineLevel="6" thickBot="1">
      <c r="A384" s="8" t="s">
        <v>169</v>
      </c>
      <c r="B384" s="19">
        <v>951</v>
      </c>
      <c r="C384" s="9" t="s">
        <v>75</v>
      </c>
      <c r="D384" s="9" t="s">
        <v>245</v>
      </c>
      <c r="E384" s="9" t="s">
        <v>5</v>
      </c>
      <c r="F384" s="9"/>
      <c r="G384" s="114">
        <f>G385</f>
        <v>300</v>
      </c>
      <c r="H384" s="175" t="e">
        <f>H385+#REF!</f>
        <v>#REF!</v>
      </c>
      <c r="I384" s="175" t="e">
        <f>I385+#REF!</f>
        <v>#REF!</v>
      </c>
      <c r="J384" s="175" t="e">
        <f>J385+#REF!</f>
        <v>#REF!</v>
      </c>
      <c r="K384" s="175" t="e">
        <f>K385+#REF!</f>
        <v>#REF!</v>
      </c>
      <c r="L384" s="175" t="e">
        <f>L385+#REF!</f>
        <v>#REF!</v>
      </c>
      <c r="M384" s="175" t="e">
        <f>M385+#REF!</f>
        <v>#REF!</v>
      </c>
      <c r="N384" s="175" t="e">
        <f>N385+#REF!</f>
        <v>#REF!</v>
      </c>
      <c r="O384" s="175" t="e">
        <f>O385+#REF!</f>
        <v>#REF!</v>
      </c>
      <c r="P384" s="175" t="e">
        <f>P385+#REF!</f>
        <v>#REF!</v>
      </c>
      <c r="Q384" s="175" t="e">
        <f>Q385+#REF!</f>
        <v>#REF!</v>
      </c>
      <c r="R384" s="175" t="e">
        <f>R385+#REF!</f>
        <v>#REF!</v>
      </c>
      <c r="S384" s="175" t="e">
        <f>S385+#REF!</f>
        <v>#REF!</v>
      </c>
      <c r="T384" s="175" t="e">
        <f>T385+#REF!</f>
        <v>#REF!</v>
      </c>
      <c r="U384" s="175" t="e">
        <f>U385+#REF!</f>
        <v>#REF!</v>
      </c>
      <c r="V384" s="175" t="e">
        <f>V385+#REF!</f>
        <v>#REF!</v>
      </c>
      <c r="W384" s="175" t="e">
        <f>W385+#REF!</f>
        <v>#REF!</v>
      </c>
      <c r="X384" s="213" t="e">
        <f>X385+#REF!</f>
        <v>#REF!</v>
      </c>
      <c r="Y384" s="174" t="e">
        <f>X384/G378*100</f>
        <v>#REF!</v>
      </c>
      <c r="Z384" s="114">
        <f>Z385</f>
        <v>50</v>
      </c>
      <c r="AA384" s="140">
        <f t="shared" si="40"/>
        <v>16.666666666666664</v>
      </c>
    </row>
    <row r="385" spans="1:27" ht="16.5" outlineLevel="6" thickBot="1">
      <c r="A385" s="81" t="s">
        <v>225</v>
      </c>
      <c r="B385" s="86">
        <v>951</v>
      </c>
      <c r="C385" s="72" t="s">
        <v>75</v>
      </c>
      <c r="D385" s="72" t="s">
        <v>304</v>
      </c>
      <c r="E385" s="72" t="s">
        <v>5</v>
      </c>
      <c r="F385" s="72"/>
      <c r="G385" s="116">
        <f>G386</f>
        <v>300</v>
      </c>
      <c r="H385" s="178">
        <f aca="true" t="shared" si="45" ref="H385:X385">H386</f>
        <v>0</v>
      </c>
      <c r="I385" s="178">
        <f t="shared" si="45"/>
        <v>0</v>
      </c>
      <c r="J385" s="178">
        <f t="shared" si="45"/>
        <v>0</v>
      </c>
      <c r="K385" s="178">
        <f t="shared" si="45"/>
        <v>0</v>
      </c>
      <c r="L385" s="178">
        <f t="shared" si="45"/>
        <v>0</v>
      </c>
      <c r="M385" s="178">
        <f t="shared" si="45"/>
        <v>0</v>
      </c>
      <c r="N385" s="178">
        <f t="shared" si="45"/>
        <v>0</v>
      </c>
      <c r="O385" s="178">
        <f t="shared" si="45"/>
        <v>0</v>
      </c>
      <c r="P385" s="178">
        <f t="shared" si="45"/>
        <v>0</v>
      </c>
      <c r="Q385" s="178">
        <f t="shared" si="45"/>
        <v>0</v>
      </c>
      <c r="R385" s="178">
        <f t="shared" si="45"/>
        <v>0</v>
      </c>
      <c r="S385" s="178">
        <f t="shared" si="45"/>
        <v>0</v>
      </c>
      <c r="T385" s="178">
        <f t="shared" si="45"/>
        <v>0</v>
      </c>
      <c r="U385" s="178">
        <f t="shared" si="45"/>
        <v>0</v>
      </c>
      <c r="V385" s="178">
        <f t="shared" si="45"/>
        <v>0</v>
      </c>
      <c r="W385" s="178">
        <f t="shared" si="45"/>
        <v>0</v>
      </c>
      <c r="X385" s="189">
        <f t="shared" si="45"/>
        <v>499.74378</v>
      </c>
      <c r="Y385" s="174">
        <f>X385/G379*100</f>
        <v>499.74378</v>
      </c>
      <c r="Z385" s="116">
        <f>Z386</f>
        <v>50</v>
      </c>
      <c r="AA385" s="140">
        <f t="shared" si="40"/>
        <v>16.666666666666664</v>
      </c>
    </row>
    <row r="386" spans="1:27" ht="30" customHeight="1" outlineLevel="6" thickBot="1">
      <c r="A386" s="93" t="s">
        <v>170</v>
      </c>
      <c r="B386" s="71">
        <v>951</v>
      </c>
      <c r="C386" s="72" t="s">
        <v>75</v>
      </c>
      <c r="D386" s="72" t="s">
        <v>305</v>
      </c>
      <c r="E386" s="72" t="s">
        <v>5</v>
      </c>
      <c r="F386" s="72"/>
      <c r="G386" s="116">
        <f>G388+G387</f>
        <v>300</v>
      </c>
      <c r="H386" s="180">
        <f aca="true" t="shared" si="46" ref="H386:X386">H388</f>
        <v>0</v>
      </c>
      <c r="I386" s="180">
        <f t="shared" si="46"/>
        <v>0</v>
      </c>
      <c r="J386" s="180">
        <f t="shared" si="46"/>
        <v>0</v>
      </c>
      <c r="K386" s="180">
        <f t="shared" si="46"/>
        <v>0</v>
      </c>
      <c r="L386" s="180">
        <f t="shared" si="46"/>
        <v>0</v>
      </c>
      <c r="M386" s="180">
        <f t="shared" si="46"/>
        <v>0</v>
      </c>
      <c r="N386" s="180">
        <f t="shared" si="46"/>
        <v>0</v>
      </c>
      <c r="O386" s="180">
        <f t="shared" si="46"/>
        <v>0</v>
      </c>
      <c r="P386" s="180">
        <f t="shared" si="46"/>
        <v>0</v>
      </c>
      <c r="Q386" s="180">
        <f t="shared" si="46"/>
        <v>0</v>
      </c>
      <c r="R386" s="180">
        <f t="shared" si="46"/>
        <v>0</v>
      </c>
      <c r="S386" s="180">
        <f t="shared" si="46"/>
        <v>0</v>
      </c>
      <c r="T386" s="180">
        <f t="shared" si="46"/>
        <v>0</v>
      </c>
      <c r="U386" s="180">
        <f t="shared" si="46"/>
        <v>0</v>
      </c>
      <c r="V386" s="180">
        <f t="shared" si="46"/>
        <v>0</v>
      </c>
      <c r="W386" s="180">
        <f t="shared" si="46"/>
        <v>0</v>
      </c>
      <c r="X386" s="191">
        <f t="shared" si="46"/>
        <v>499.74378</v>
      </c>
      <c r="Y386" s="174">
        <f>X386/G380*100</f>
        <v>499.74378</v>
      </c>
      <c r="Z386" s="116">
        <f>Z388+Z387</f>
        <v>50</v>
      </c>
      <c r="AA386" s="140">
        <f t="shared" si="40"/>
        <v>16.666666666666664</v>
      </c>
    </row>
    <row r="387" spans="1:29" ht="19.5" customHeight="1" outlineLevel="6" thickBot="1">
      <c r="A387" s="125" t="s">
        <v>349</v>
      </c>
      <c r="B387" s="141">
        <v>951</v>
      </c>
      <c r="C387" s="126" t="s">
        <v>75</v>
      </c>
      <c r="D387" s="126" t="s">
        <v>305</v>
      </c>
      <c r="E387" s="126" t="s">
        <v>334</v>
      </c>
      <c r="F387" s="126"/>
      <c r="G387" s="127">
        <v>68</v>
      </c>
      <c r="H387" s="225"/>
      <c r="I387" s="225"/>
      <c r="J387" s="225"/>
      <c r="K387" s="225"/>
      <c r="L387" s="225"/>
      <c r="M387" s="225"/>
      <c r="N387" s="225"/>
      <c r="O387" s="225"/>
      <c r="P387" s="225"/>
      <c r="Q387" s="225"/>
      <c r="R387" s="225"/>
      <c r="S387" s="225"/>
      <c r="T387" s="225"/>
      <c r="U387" s="225"/>
      <c r="V387" s="225"/>
      <c r="W387" s="225"/>
      <c r="X387" s="226"/>
      <c r="Y387" s="194"/>
      <c r="Z387" s="127">
        <v>46</v>
      </c>
      <c r="AA387" s="140">
        <f t="shared" si="40"/>
        <v>67.64705882352942</v>
      </c>
      <c r="AC387" s="240"/>
    </row>
    <row r="388" spans="1:29" ht="18.75" customHeight="1" outlineLevel="6" thickBot="1">
      <c r="A388" s="5" t="s">
        <v>96</v>
      </c>
      <c r="B388" s="21">
        <v>951</v>
      </c>
      <c r="C388" s="6" t="s">
        <v>75</v>
      </c>
      <c r="D388" s="6" t="s">
        <v>305</v>
      </c>
      <c r="E388" s="6" t="s">
        <v>91</v>
      </c>
      <c r="F388" s="6"/>
      <c r="G388" s="118">
        <f>G389</f>
        <v>232</v>
      </c>
      <c r="H388" s="134">
        <f aca="true" t="shared" si="47" ref="H388:X388">H389</f>
        <v>0</v>
      </c>
      <c r="I388" s="134">
        <f t="shared" si="47"/>
        <v>0</v>
      </c>
      <c r="J388" s="134">
        <f t="shared" si="47"/>
        <v>0</v>
      </c>
      <c r="K388" s="134">
        <f t="shared" si="47"/>
        <v>0</v>
      </c>
      <c r="L388" s="134">
        <f t="shared" si="47"/>
        <v>0</v>
      </c>
      <c r="M388" s="134">
        <f t="shared" si="47"/>
        <v>0</v>
      </c>
      <c r="N388" s="134">
        <f t="shared" si="47"/>
        <v>0</v>
      </c>
      <c r="O388" s="134">
        <f t="shared" si="47"/>
        <v>0</v>
      </c>
      <c r="P388" s="134">
        <f t="shared" si="47"/>
        <v>0</v>
      </c>
      <c r="Q388" s="134">
        <f t="shared" si="47"/>
        <v>0</v>
      </c>
      <c r="R388" s="134">
        <f t="shared" si="47"/>
        <v>0</v>
      </c>
      <c r="S388" s="134">
        <f t="shared" si="47"/>
        <v>0</v>
      </c>
      <c r="T388" s="134">
        <f t="shared" si="47"/>
        <v>0</v>
      </c>
      <c r="U388" s="134">
        <f t="shared" si="47"/>
        <v>0</v>
      </c>
      <c r="V388" s="134">
        <f t="shared" si="47"/>
        <v>0</v>
      </c>
      <c r="W388" s="134">
        <f t="shared" si="47"/>
        <v>0</v>
      </c>
      <c r="X388" s="193">
        <f t="shared" si="47"/>
        <v>499.74378</v>
      </c>
      <c r="Y388" s="174">
        <f>X388/G381*100</f>
        <v>499.74378</v>
      </c>
      <c r="Z388" s="118">
        <f>Z389</f>
        <v>4</v>
      </c>
      <c r="AA388" s="140">
        <f t="shared" si="40"/>
        <v>1.7241379310344827</v>
      </c>
      <c r="AC388" s="240"/>
    </row>
    <row r="389" spans="1:29" ht="32.25" outlineLevel="6" thickBot="1">
      <c r="A389" s="69" t="s">
        <v>97</v>
      </c>
      <c r="B389" s="73">
        <v>951</v>
      </c>
      <c r="C389" s="74" t="s">
        <v>75</v>
      </c>
      <c r="D389" s="74" t="s">
        <v>305</v>
      </c>
      <c r="E389" s="74" t="s">
        <v>92</v>
      </c>
      <c r="F389" s="74"/>
      <c r="G389" s="115">
        <v>232</v>
      </c>
      <c r="H389" s="221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76"/>
      <c r="X389" s="186">
        <v>499.74378</v>
      </c>
      <c r="Y389" s="174">
        <f>X389/G382*100</f>
        <v>499.74378</v>
      </c>
      <c r="Z389" s="115">
        <v>4</v>
      </c>
      <c r="AA389" s="140">
        <f t="shared" si="40"/>
        <v>1.7241379310344827</v>
      </c>
      <c r="AC389" s="240"/>
    </row>
    <row r="390" spans="1:27" ht="19.5" outlineLevel="6" thickBot="1">
      <c r="A390" s="8" t="s">
        <v>415</v>
      </c>
      <c r="B390" s="19">
        <v>951</v>
      </c>
      <c r="C390" s="9" t="s">
        <v>418</v>
      </c>
      <c r="D390" s="9" t="s">
        <v>245</v>
      </c>
      <c r="E390" s="9" t="s">
        <v>5</v>
      </c>
      <c r="F390" s="9"/>
      <c r="G390" s="114">
        <f>G391</f>
        <v>2502</v>
      </c>
      <c r="H390" s="214"/>
      <c r="I390" s="176"/>
      <c r="J390" s="176"/>
      <c r="K390" s="176"/>
      <c r="L390" s="176"/>
      <c r="M390" s="176"/>
      <c r="N390" s="176"/>
      <c r="O390" s="176"/>
      <c r="P390" s="176"/>
      <c r="Q390" s="176"/>
      <c r="R390" s="176"/>
      <c r="S390" s="176"/>
      <c r="T390" s="176"/>
      <c r="U390" s="176"/>
      <c r="V390" s="176"/>
      <c r="W390" s="176"/>
      <c r="X390" s="187"/>
      <c r="Y390" s="174"/>
      <c r="Z390" s="114">
        <f>Z391</f>
        <v>0</v>
      </c>
      <c r="AA390" s="140">
        <f t="shared" si="40"/>
        <v>0</v>
      </c>
    </row>
    <row r="391" spans="1:27" ht="19.5" outlineLevel="6" thickBot="1">
      <c r="A391" s="81" t="s">
        <v>416</v>
      </c>
      <c r="B391" s="86">
        <v>951</v>
      </c>
      <c r="C391" s="72" t="s">
        <v>418</v>
      </c>
      <c r="D391" s="72" t="s">
        <v>304</v>
      </c>
      <c r="E391" s="72" t="s">
        <v>5</v>
      </c>
      <c r="F391" s="72"/>
      <c r="G391" s="116">
        <f>G395+G392+G398</f>
        <v>2502</v>
      </c>
      <c r="H391" s="214"/>
      <c r="I391" s="176"/>
      <c r="J391" s="176"/>
      <c r="K391" s="176"/>
      <c r="L391" s="176"/>
      <c r="M391" s="176"/>
      <c r="N391" s="176"/>
      <c r="O391" s="176"/>
      <c r="P391" s="176"/>
      <c r="Q391" s="176"/>
      <c r="R391" s="176"/>
      <c r="S391" s="176"/>
      <c r="T391" s="176"/>
      <c r="U391" s="176"/>
      <c r="V391" s="176"/>
      <c r="W391" s="176"/>
      <c r="X391" s="187"/>
      <c r="Y391" s="174"/>
      <c r="Z391" s="116">
        <f>Z395+Z392+Z398</f>
        <v>0</v>
      </c>
      <c r="AA391" s="140">
        <f t="shared" si="40"/>
        <v>0</v>
      </c>
    </row>
    <row r="392" spans="1:27" ht="48" outlineLevel="6" thickBot="1">
      <c r="A392" s="93" t="s">
        <v>170</v>
      </c>
      <c r="B392" s="71">
        <v>951</v>
      </c>
      <c r="C392" s="72" t="s">
        <v>418</v>
      </c>
      <c r="D392" s="72" t="s">
        <v>305</v>
      </c>
      <c r="E392" s="72" t="s">
        <v>5</v>
      </c>
      <c r="F392" s="72"/>
      <c r="G392" s="116">
        <f>G393</f>
        <v>500</v>
      </c>
      <c r="H392" s="214"/>
      <c r="I392" s="176"/>
      <c r="J392" s="176"/>
      <c r="K392" s="176"/>
      <c r="L392" s="176"/>
      <c r="M392" s="176"/>
      <c r="N392" s="176"/>
      <c r="O392" s="176"/>
      <c r="P392" s="176"/>
      <c r="Q392" s="176"/>
      <c r="R392" s="176"/>
      <c r="S392" s="176"/>
      <c r="T392" s="176"/>
      <c r="U392" s="176"/>
      <c r="V392" s="176"/>
      <c r="W392" s="176"/>
      <c r="X392" s="187"/>
      <c r="Y392" s="174"/>
      <c r="Z392" s="116">
        <f>Z393</f>
        <v>0</v>
      </c>
      <c r="AA392" s="140">
        <f t="shared" si="40"/>
        <v>0</v>
      </c>
    </row>
    <row r="393" spans="1:27" ht="32.25" outlineLevel="6" thickBot="1">
      <c r="A393" s="5" t="s">
        <v>96</v>
      </c>
      <c r="B393" s="21">
        <v>951</v>
      </c>
      <c r="C393" s="6" t="s">
        <v>418</v>
      </c>
      <c r="D393" s="6" t="s">
        <v>305</v>
      </c>
      <c r="E393" s="6" t="s">
        <v>91</v>
      </c>
      <c r="F393" s="6"/>
      <c r="G393" s="118">
        <f>G394</f>
        <v>500</v>
      </c>
      <c r="H393" s="214"/>
      <c r="I393" s="176"/>
      <c r="J393" s="176"/>
      <c r="K393" s="176"/>
      <c r="L393" s="176"/>
      <c r="M393" s="176"/>
      <c r="N393" s="176"/>
      <c r="O393" s="176"/>
      <c r="P393" s="176"/>
      <c r="Q393" s="176"/>
      <c r="R393" s="176"/>
      <c r="S393" s="176"/>
      <c r="T393" s="176"/>
      <c r="U393" s="176"/>
      <c r="V393" s="176"/>
      <c r="W393" s="176"/>
      <c r="X393" s="187"/>
      <c r="Y393" s="174"/>
      <c r="Z393" s="118">
        <f>Z394</f>
        <v>0</v>
      </c>
      <c r="AA393" s="140">
        <f t="shared" si="40"/>
        <v>0</v>
      </c>
    </row>
    <row r="394" spans="1:27" ht="32.25" outlineLevel="6" thickBot="1">
      <c r="A394" s="69" t="s">
        <v>97</v>
      </c>
      <c r="B394" s="73">
        <v>951</v>
      </c>
      <c r="C394" s="74" t="s">
        <v>418</v>
      </c>
      <c r="D394" s="74" t="s">
        <v>305</v>
      </c>
      <c r="E394" s="74" t="s">
        <v>92</v>
      </c>
      <c r="F394" s="74"/>
      <c r="G394" s="115">
        <v>500</v>
      </c>
      <c r="H394" s="214"/>
      <c r="I394" s="176"/>
      <c r="J394" s="176"/>
      <c r="K394" s="176"/>
      <c r="L394" s="176"/>
      <c r="M394" s="176"/>
      <c r="N394" s="176"/>
      <c r="O394" s="176"/>
      <c r="P394" s="176"/>
      <c r="Q394" s="176"/>
      <c r="R394" s="176"/>
      <c r="S394" s="176"/>
      <c r="T394" s="176"/>
      <c r="U394" s="176"/>
      <c r="V394" s="176"/>
      <c r="W394" s="176"/>
      <c r="X394" s="187"/>
      <c r="Y394" s="174"/>
      <c r="Z394" s="115">
        <v>0</v>
      </c>
      <c r="AA394" s="140">
        <f aca="true" t="shared" si="48" ref="AA394:AA456">Z394/G394*100</f>
        <v>0</v>
      </c>
    </row>
    <row r="395" spans="1:27" ht="32.25" outlineLevel="6" thickBot="1">
      <c r="A395" s="93" t="s">
        <v>417</v>
      </c>
      <c r="B395" s="71">
        <v>951</v>
      </c>
      <c r="C395" s="72" t="s">
        <v>418</v>
      </c>
      <c r="D395" s="72" t="s">
        <v>419</v>
      </c>
      <c r="E395" s="72" t="s">
        <v>5</v>
      </c>
      <c r="F395" s="72"/>
      <c r="G395" s="116">
        <f>G396</f>
        <v>2000</v>
      </c>
      <c r="H395" s="214"/>
      <c r="I395" s="176"/>
      <c r="J395" s="176"/>
      <c r="K395" s="176"/>
      <c r="L395" s="176"/>
      <c r="M395" s="176"/>
      <c r="N395" s="176"/>
      <c r="O395" s="176"/>
      <c r="P395" s="176"/>
      <c r="Q395" s="176"/>
      <c r="R395" s="176"/>
      <c r="S395" s="176"/>
      <c r="T395" s="176"/>
      <c r="U395" s="176"/>
      <c r="V395" s="176"/>
      <c r="W395" s="176"/>
      <c r="X395" s="187"/>
      <c r="Y395" s="174"/>
      <c r="Z395" s="116">
        <f>Z396</f>
        <v>0</v>
      </c>
      <c r="AA395" s="140">
        <f t="shared" si="48"/>
        <v>0</v>
      </c>
    </row>
    <row r="396" spans="1:27" ht="32.25" outlineLevel="6" thickBot="1">
      <c r="A396" s="5" t="s">
        <v>96</v>
      </c>
      <c r="B396" s="21">
        <v>951</v>
      </c>
      <c r="C396" s="6" t="s">
        <v>418</v>
      </c>
      <c r="D396" s="6" t="s">
        <v>419</v>
      </c>
      <c r="E396" s="6" t="s">
        <v>91</v>
      </c>
      <c r="F396" s="6"/>
      <c r="G396" s="118">
        <f>G397</f>
        <v>2000</v>
      </c>
      <c r="H396" s="214"/>
      <c r="I396" s="176"/>
      <c r="J396" s="176"/>
      <c r="K396" s="176"/>
      <c r="L396" s="176"/>
      <c r="M396" s="176"/>
      <c r="N396" s="176"/>
      <c r="O396" s="176"/>
      <c r="P396" s="176"/>
      <c r="Q396" s="176"/>
      <c r="R396" s="176"/>
      <c r="S396" s="176"/>
      <c r="T396" s="176"/>
      <c r="U396" s="176"/>
      <c r="V396" s="176"/>
      <c r="W396" s="176"/>
      <c r="X396" s="187"/>
      <c r="Y396" s="174"/>
      <c r="Z396" s="118">
        <f>Z397</f>
        <v>0</v>
      </c>
      <c r="AA396" s="140">
        <f t="shared" si="48"/>
        <v>0</v>
      </c>
    </row>
    <row r="397" spans="1:27" ht="38.25" customHeight="1" outlineLevel="6" thickBot="1">
      <c r="A397" s="69" t="s">
        <v>97</v>
      </c>
      <c r="B397" s="73">
        <v>951</v>
      </c>
      <c r="C397" s="74" t="s">
        <v>418</v>
      </c>
      <c r="D397" s="74" t="s">
        <v>419</v>
      </c>
      <c r="E397" s="74" t="s">
        <v>92</v>
      </c>
      <c r="F397" s="74"/>
      <c r="G397" s="115">
        <v>2000</v>
      </c>
      <c r="H397" s="214"/>
      <c r="I397" s="176"/>
      <c r="J397" s="176"/>
      <c r="K397" s="176"/>
      <c r="L397" s="176"/>
      <c r="M397" s="176"/>
      <c r="N397" s="176"/>
      <c r="O397" s="176"/>
      <c r="P397" s="176"/>
      <c r="Q397" s="176"/>
      <c r="R397" s="176"/>
      <c r="S397" s="176"/>
      <c r="T397" s="176"/>
      <c r="U397" s="176"/>
      <c r="V397" s="176"/>
      <c r="W397" s="176"/>
      <c r="X397" s="187"/>
      <c r="Y397" s="174"/>
      <c r="Z397" s="115">
        <v>0</v>
      </c>
      <c r="AA397" s="140">
        <f t="shared" si="48"/>
        <v>0</v>
      </c>
    </row>
    <row r="398" spans="1:27" ht="38.25" customHeight="1" outlineLevel="6" thickBot="1">
      <c r="A398" s="93" t="s">
        <v>434</v>
      </c>
      <c r="B398" s="71">
        <v>951</v>
      </c>
      <c r="C398" s="72" t="s">
        <v>418</v>
      </c>
      <c r="D398" s="72" t="s">
        <v>435</v>
      </c>
      <c r="E398" s="72" t="s">
        <v>5</v>
      </c>
      <c r="F398" s="72"/>
      <c r="G398" s="116">
        <f>G399</f>
        <v>2</v>
      </c>
      <c r="H398" s="214"/>
      <c r="I398" s="176"/>
      <c r="J398" s="176"/>
      <c r="K398" s="176"/>
      <c r="L398" s="176"/>
      <c r="M398" s="176"/>
      <c r="N398" s="176"/>
      <c r="O398" s="176"/>
      <c r="P398" s="176"/>
      <c r="Q398" s="176"/>
      <c r="R398" s="176"/>
      <c r="S398" s="176"/>
      <c r="T398" s="176"/>
      <c r="U398" s="176"/>
      <c r="V398" s="176"/>
      <c r="W398" s="176"/>
      <c r="X398" s="187"/>
      <c r="Y398" s="174"/>
      <c r="Z398" s="116">
        <f>Z399</f>
        <v>0</v>
      </c>
      <c r="AA398" s="140">
        <f t="shared" si="48"/>
        <v>0</v>
      </c>
    </row>
    <row r="399" spans="1:27" ht="38.25" customHeight="1" outlineLevel="6" thickBot="1">
      <c r="A399" s="5" t="s">
        <v>96</v>
      </c>
      <c r="B399" s="21">
        <v>951</v>
      </c>
      <c r="C399" s="6" t="s">
        <v>418</v>
      </c>
      <c r="D399" s="6" t="s">
        <v>435</v>
      </c>
      <c r="E399" s="6" t="s">
        <v>91</v>
      </c>
      <c r="F399" s="6"/>
      <c r="G399" s="118">
        <f>G400</f>
        <v>2</v>
      </c>
      <c r="H399" s="214"/>
      <c r="I399" s="176"/>
      <c r="J399" s="176"/>
      <c r="K399" s="176"/>
      <c r="L399" s="176"/>
      <c r="M399" s="176"/>
      <c r="N399" s="176"/>
      <c r="O399" s="176"/>
      <c r="P399" s="176"/>
      <c r="Q399" s="176"/>
      <c r="R399" s="176"/>
      <c r="S399" s="176"/>
      <c r="T399" s="176"/>
      <c r="U399" s="176"/>
      <c r="V399" s="176"/>
      <c r="W399" s="176"/>
      <c r="X399" s="187"/>
      <c r="Y399" s="174"/>
      <c r="Z399" s="118">
        <f>Z400</f>
        <v>0</v>
      </c>
      <c r="AA399" s="140">
        <f t="shared" si="48"/>
        <v>0</v>
      </c>
    </row>
    <row r="400" spans="1:27" ht="38.25" customHeight="1" outlineLevel="6" thickBot="1">
      <c r="A400" s="69" t="s">
        <v>97</v>
      </c>
      <c r="B400" s="73">
        <v>951</v>
      </c>
      <c r="C400" s="74" t="s">
        <v>418</v>
      </c>
      <c r="D400" s="74" t="s">
        <v>435</v>
      </c>
      <c r="E400" s="74" t="s">
        <v>92</v>
      </c>
      <c r="F400" s="74"/>
      <c r="G400" s="115">
        <v>2</v>
      </c>
      <c r="H400" s="214"/>
      <c r="I400" s="176"/>
      <c r="J400" s="176"/>
      <c r="K400" s="176"/>
      <c r="L400" s="176"/>
      <c r="M400" s="176"/>
      <c r="N400" s="176"/>
      <c r="O400" s="176"/>
      <c r="P400" s="176"/>
      <c r="Q400" s="176"/>
      <c r="R400" s="176"/>
      <c r="S400" s="176"/>
      <c r="T400" s="176"/>
      <c r="U400" s="176"/>
      <c r="V400" s="176"/>
      <c r="W400" s="176"/>
      <c r="X400" s="187"/>
      <c r="Y400" s="174"/>
      <c r="Z400" s="115">
        <v>0</v>
      </c>
      <c r="AA400" s="140">
        <f t="shared" si="48"/>
        <v>0</v>
      </c>
    </row>
    <row r="401" spans="1:27" ht="24.75" customHeight="1" outlineLevel="6" thickBot="1">
      <c r="A401" s="88" t="s">
        <v>69</v>
      </c>
      <c r="B401" s="18">
        <v>951</v>
      </c>
      <c r="C401" s="14" t="s">
        <v>68</v>
      </c>
      <c r="D401" s="14" t="s">
        <v>245</v>
      </c>
      <c r="E401" s="14" t="s">
        <v>5</v>
      </c>
      <c r="F401" s="14"/>
      <c r="G401" s="113">
        <f aca="true" t="shared" si="49" ref="G401:G406">G402</f>
        <v>2200</v>
      </c>
      <c r="H401" s="214"/>
      <c r="I401" s="176"/>
      <c r="J401" s="176"/>
      <c r="K401" s="176"/>
      <c r="L401" s="176"/>
      <c r="M401" s="176"/>
      <c r="N401" s="176"/>
      <c r="O401" s="176"/>
      <c r="P401" s="176"/>
      <c r="Q401" s="176"/>
      <c r="R401" s="176"/>
      <c r="S401" s="176"/>
      <c r="T401" s="176"/>
      <c r="U401" s="176"/>
      <c r="V401" s="176"/>
      <c r="W401" s="176"/>
      <c r="X401" s="187"/>
      <c r="Y401" s="174"/>
      <c r="Z401" s="113">
        <f aca="true" t="shared" si="50" ref="Z401:Z406">Z402</f>
        <v>555</v>
      </c>
      <c r="AA401" s="140">
        <f t="shared" si="48"/>
        <v>25.227272727272727</v>
      </c>
    </row>
    <row r="402" spans="1:27" ht="32.25" outlineLevel="6" thickBot="1">
      <c r="A402" s="102" t="s">
        <v>41</v>
      </c>
      <c r="B402" s="18">
        <v>951</v>
      </c>
      <c r="C402" s="36" t="s">
        <v>77</v>
      </c>
      <c r="D402" s="36" t="s">
        <v>245</v>
      </c>
      <c r="E402" s="36" t="s">
        <v>5</v>
      </c>
      <c r="F402" s="36"/>
      <c r="G402" s="124">
        <f t="shared" si="49"/>
        <v>2200</v>
      </c>
      <c r="H402" s="178">
        <f aca="true" t="shared" si="51" ref="H402:X402">H403</f>
        <v>0</v>
      </c>
      <c r="I402" s="178">
        <f t="shared" si="51"/>
        <v>0</v>
      </c>
      <c r="J402" s="178">
        <f t="shared" si="51"/>
        <v>0</v>
      </c>
      <c r="K402" s="178">
        <f t="shared" si="51"/>
        <v>0</v>
      </c>
      <c r="L402" s="178">
        <f t="shared" si="51"/>
        <v>0</v>
      </c>
      <c r="M402" s="178">
        <f t="shared" si="51"/>
        <v>0</v>
      </c>
      <c r="N402" s="178">
        <f t="shared" si="51"/>
        <v>0</v>
      </c>
      <c r="O402" s="178">
        <f t="shared" si="51"/>
        <v>0</v>
      </c>
      <c r="P402" s="178">
        <f t="shared" si="51"/>
        <v>0</v>
      </c>
      <c r="Q402" s="178">
        <f t="shared" si="51"/>
        <v>0</v>
      </c>
      <c r="R402" s="178">
        <f t="shared" si="51"/>
        <v>0</v>
      </c>
      <c r="S402" s="178">
        <f t="shared" si="51"/>
        <v>0</v>
      </c>
      <c r="T402" s="178">
        <f t="shared" si="51"/>
        <v>0</v>
      </c>
      <c r="U402" s="178">
        <f t="shared" si="51"/>
        <v>0</v>
      </c>
      <c r="V402" s="178">
        <f t="shared" si="51"/>
        <v>0</v>
      </c>
      <c r="W402" s="178">
        <f t="shared" si="51"/>
        <v>0</v>
      </c>
      <c r="X402" s="178">
        <f t="shared" si="51"/>
        <v>0</v>
      </c>
      <c r="Y402" s="174">
        <f>X402/G389*100</f>
        <v>0</v>
      </c>
      <c r="Z402" s="124">
        <f t="shared" si="50"/>
        <v>555</v>
      </c>
      <c r="AA402" s="140">
        <f t="shared" si="48"/>
        <v>25.227272727272727</v>
      </c>
    </row>
    <row r="403" spans="1:27" ht="32.25" outlineLevel="6" thickBot="1">
      <c r="A403" s="91" t="s">
        <v>131</v>
      </c>
      <c r="B403" s="19">
        <v>951</v>
      </c>
      <c r="C403" s="9" t="s">
        <v>77</v>
      </c>
      <c r="D403" s="9" t="s">
        <v>246</v>
      </c>
      <c r="E403" s="9" t="s">
        <v>5</v>
      </c>
      <c r="F403" s="9"/>
      <c r="G403" s="114">
        <f t="shared" si="49"/>
        <v>2200</v>
      </c>
      <c r="H403" s="214"/>
      <c r="I403" s="176"/>
      <c r="J403" s="176"/>
      <c r="K403" s="176"/>
      <c r="L403" s="176"/>
      <c r="M403" s="176"/>
      <c r="N403" s="176"/>
      <c r="O403" s="176"/>
      <c r="P403" s="176"/>
      <c r="Q403" s="176"/>
      <c r="R403" s="176"/>
      <c r="S403" s="176"/>
      <c r="T403" s="176"/>
      <c r="U403" s="176"/>
      <c r="V403" s="176"/>
      <c r="W403" s="176"/>
      <c r="X403" s="187">
        <v>0</v>
      </c>
      <c r="Y403" s="174" t="e">
        <f>X403/#REF!*100</f>
        <v>#REF!</v>
      </c>
      <c r="Z403" s="114">
        <f t="shared" si="50"/>
        <v>555</v>
      </c>
      <c r="AA403" s="140">
        <f t="shared" si="48"/>
        <v>25.227272727272727</v>
      </c>
    </row>
    <row r="404" spans="1:27" ht="32.25" outlineLevel="6" thickBot="1">
      <c r="A404" s="91" t="s">
        <v>132</v>
      </c>
      <c r="B404" s="19">
        <v>951</v>
      </c>
      <c r="C404" s="9" t="s">
        <v>77</v>
      </c>
      <c r="D404" s="9" t="s">
        <v>247</v>
      </c>
      <c r="E404" s="9" t="s">
        <v>5</v>
      </c>
      <c r="F404" s="9"/>
      <c r="G404" s="114">
        <f t="shared" si="49"/>
        <v>2200</v>
      </c>
      <c r="H404" s="214"/>
      <c r="I404" s="176"/>
      <c r="J404" s="176"/>
      <c r="K404" s="176"/>
      <c r="L404" s="176"/>
      <c r="M404" s="176"/>
      <c r="N404" s="176"/>
      <c r="O404" s="176"/>
      <c r="P404" s="176"/>
      <c r="Q404" s="176"/>
      <c r="R404" s="176"/>
      <c r="S404" s="176"/>
      <c r="T404" s="176"/>
      <c r="U404" s="176"/>
      <c r="V404" s="176"/>
      <c r="W404" s="176"/>
      <c r="X404" s="187"/>
      <c r="Y404" s="174"/>
      <c r="Z404" s="114">
        <f t="shared" si="50"/>
        <v>555</v>
      </c>
      <c r="AA404" s="140">
        <f t="shared" si="48"/>
        <v>25.227272727272727</v>
      </c>
    </row>
    <row r="405" spans="1:27" ht="35.25" customHeight="1" outlineLevel="6" thickBot="1">
      <c r="A405" s="93" t="s">
        <v>171</v>
      </c>
      <c r="B405" s="71">
        <v>951</v>
      </c>
      <c r="C405" s="72" t="s">
        <v>77</v>
      </c>
      <c r="D405" s="72" t="s">
        <v>306</v>
      </c>
      <c r="E405" s="72" t="s">
        <v>5</v>
      </c>
      <c r="F405" s="72"/>
      <c r="G405" s="116">
        <f t="shared" si="49"/>
        <v>2200</v>
      </c>
      <c r="H405" s="175" t="e">
        <f>H406+#REF!</f>
        <v>#REF!</v>
      </c>
      <c r="I405" s="175" t="e">
        <f>I406+#REF!</f>
        <v>#REF!</v>
      </c>
      <c r="J405" s="175" t="e">
        <f>J406+#REF!</f>
        <v>#REF!</v>
      </c>
      <c r="K405" s="175" t="e">
        <f>K406+#REF!</f>
        <v>#REF!</v>
      </c>
      <c r="L405" s="175" t="e">
        <f>L406+#REF!</f>
        <v>#REF!</v>
      </c>
      <c r="M405" s="175" t="e">
        <f>M406+#REF!</f>
        <v>#REF!</v>
      </c>
      <c r="N405" s="175" t="e">
        <f>N406+#REF!</f>
        <v>#REF!</v>
      </c>
      <c r="O405" s="175" t="e">
        <f>O406+#REF!</f>
        <v>#REF!</v>
      </c>
      <c r="P405" s="175" t="e">
        <f>P406+#REF!</f>
        <v>#REF!</v>
      </c>
      <c r="Q405" s="175" t="e">
        <f>Q406+#REF!</f>
        <v>#REF!</v>
      </c>
      <c r="R405" s="175" t="e">
        <f>R406+#REF!</f>
        <v>#REF!</v>
      </c>
      <c r="S405" s="175" t="e">
        <f>S406+#REF!</f>
        <v>#REF!</v>
      </c>
      <c r="T405" s="175" t="e">
        <f>T406+#REF!</f>
        <v>#REF!</v>
      </c>
      <c r="U405" s="175" t="e">
        <f>U406+#REF!</f>
        <v>#REF!</v>
      </c>
      <c r="V405" s="175" t="e">
        <f>V406+#REF!</f>
        <v>#REF!</v>
      </c>
      <c r="W405" s="175" t="e">
        <f>W406+#REF!</f>
        <v>#REF!</v>
      </c>
      <c r="X405" s="213" t="e">
        <f>X406+#REF!</f>
        <v>#REF!</v>
      </c>
      <c r="Y405" s="174" t="e">
        <f>X405/#REF!*100</f>
        <v>#REF!</v>
      </c>
      <c r="Z405" s="116">
        <f t="shared" si="50"/>
        <v>555</v>
      </c>
      <c r="AA405" s="140">
        <f t="shared" si="48"/>
        <v>25.227272727272727</v>
      </c>
    </row>
    <row r="406" spans="1:27" ht="16.5" outlineLevel="6" thickBot="1">
      <c r="A406" s="5" t="s">
        <v>116</v>
      </c>
      <c r="B406" s="21">
        <v>951</v>
      </c>
      <c r="C406" s="6" t="s">
        <v>77</v>
      </c>
      <c r="D406" s="6" t="s">
        <v>306</v>
      </c>
      <c r="E406" s="6" t="s">
        <v>115</v>
      </c>
      <c r="F406" s="6"/>
      <c r="G406" s="118">
        <f t="shared" si="49"/>
        <v>2200</v>
      </c>
      <c r="H406" s="178" t="e">
        <f aca="true" t="shared" si="52" ref="H406:X406">H407</f>
        <v>#REF!</v>
      </c>
      <c r="I406" s="178" t="e">
        <f t="shared" si="52"/>
        <v>#REF!</v>
      </c>
      <c r="J406" s="178" t="e">
        <f t="shared" si="52"/>
        <v>#REF!</v>
      </c>
      <c r="K406" s="178" t="e">
        <f t="shared" si="52"/>
        <v>#REF!</v>
      </c>
      <c r="L406" s="178" t="e">
        <f t="shared" si="52"/>
        <v>#REF!</v>
      </c>
      <c r="M406" s="178" t="e">
        <f t="shared" si="52"/>
        <v>#REF!</v>
      </c>
      <c r="N406" s="178" t="e">
        <f t="shared" si="52"/>
        <v>#REF!</v>
      </c>
      <c r="O406" s="178" t="e">
        <f t="shared" si="52"/>
        <v>#REF!</v>
      </c>
      <c r="P406" s="178" t="e">
        <f t="shared" si="52"/>
        <v>#REF!</v>
      </c>
      <c r="Q406" s="178" t="e">
        <f t="shared" si="52"/>
        <v>#REF!</v>
      </c>
      <c r="R406" s="178" t="e">
        <f t="shared" si="52"/>
        <v>#REF!</v>
      </c>
      <c r="S406" s="178" t="e">
        <f t="shared" si="52"/>
        <v>#REF!</v>
      </c>
      <c r="T406" s="178" t="e">
        <f t="shared" si="52"/>
        <v>#REF!</v>
      </c>
      <c r="U406" s="178" t="e">
        <f t="shared" si="52"/>
        <v>#REF!</v>
      </c>
      <c r="V406" s="178" t="e">
        <f t="shared" si="52"/>
        <v>#REF!</v>
      </c>
      <c r="W406" s="178" t="e">
        <f t="shared" si="52"/>
        <v>#REF!</v>
      </c>
      <c r="X406" s="178" t="e">
        <f t="shared" si="52"/>
        <v>#REF!</v>
      </c>
      <c r="Y406" s="174" t="e">
        <f>X406/#REF!*100</f>
        <v>#REF!</v>
      </c>
      <c r="Z406" s="118">
        <f t="shared" si="50"/>
        <v>555</v>
      </c>
      <c r="AA406" s="140">
        <f t="shared" si="48"/>
        <v>25.227272727272727</v>
      </c>
    </row>
    <row r="407" spans="1:29" ht="19.5" customHeight="1" outlineLevel="6" thickBot="1">
      <c r="A407" s="80" t="s">
        <v>197</v>
      </c>
      <c r="B407" s="73">
        <v>951</v>
      </c>
      <c r="C407" s="74" t="s">
        <v>77</v>
      </c>
      <c r="D407" s="74" t="s">
        <v>306</v>
      </c>
      <c r="E407" s="74" t="s">
        <v>85</v>
      </c>
      <c r="F407" s="74"/>
      <c r="G407" s="115">
        <v>2200</v>
      </c>
      <c r="H407" s="180" t="e">
        <f>#REF!</f>
        <v>#REF!</v>
      </c>
      <c r="I407" s="180" t="e">
        <f>#REF!</f>
        <v>#REF!</v>
      </c>
      <c r="J407" s="180" t="e">
        <f>#REF!</f>
        <v>#REF!</v>
      </c>
      <c r="K407" s="180" t="e">
        <f>#REF!</f>
        <v>#REF!</v>
      </c>
      <c r="L407" s="180" t="e">
        <f>#REF!</f>
        <v>#REF!</v>
      </c>
      <c r="M407" s="180" t="e">
        <f>#REF!</f>
        <v>#REF!</v>
      </c>
      <c r="N407" s="180" t="e">
        <f>#REF!</f>
        <v>#REF!</v>
      </c>
      <c r="O407" s="180" t="e">
        <f>#REF!</f>
        <v>#REF!</v>
      </c>
      <c r="P407" s="180" t="e">
        <f>#REF!</f>
        <v>#REF!</v>
      </c>
      <c r="Q407" s="180" t="e">
        <f>#REF!</f>
        <v>#REF!</v>
      </c>
      <c r="R407" s="180" t="e">
        <f>#REF!</f>
        <v>#REF!</v>
      </c>
      <c r="S407" s="180" t="e">
        <f>#REF!</f>
        <v>#REF!</v>
      </c>
      <c r="T407" s="180" t="e">
        <f>#REF!</f>
        <v>#REF!</v>
      </c>
      <c r="U407" s="180" t="e">
        <f>#REF!</f>
        <v>#REF!</v>
      </c>
      <c r="V407" s="180" t="e">
        <f>#REF!</f>
        <v>#REF!</v>
      </c>
      <c r="W407" s="180" t="e">
        <f>#REF!</f>
        <v>#REF!</v>
      </c>
      <c r="X407" s="180" t="e">
        <f>#REF!</f>
        <v>#REF!</v>
      </c>
      <c r="Y407" s="174" t="e">
        <f>X407/G397*100</f>
        <v>#REF!</v>
      </c>
      <c r="Z407" s="115">
        <v>555</v>
      </c>
      <c r="AA407" s="140">
        <f t="shared" si="48"/>
        <v>25.227272727272727</v>
      </c>
      <c r="AC407" s="240"/>
    </row>
    <row r="408" spans="1:27" ht="32.25" outlineLevel="6" thickBot="1">
      <c r="A408" s="88" t="s">
        <v>76</v>
      </c>
      <c r="B408" s="18">
        <v>951</v>
      </c>
      <c r="C408" s="14" t="s">
        <v>65</v>
      </c>
      <c r="D408" s="14" t="s">
        <v>245</v>
      </c>
      <c r="E408" s="14" t="s">
        <v>5</v>
      </c>
      <c r="F408" s="14"/>
      <c r="G408" s="113">
        <f>G409</f>
        <v>100</v>
      </c>
      <c r="H408" s="222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79"/>
      <c r="X408" s="186">
        <v>48.715</v>
      </c>
      <c r="Y408" s="174" t="e">
        <f>X408/#REF!*100</f>
        <v>#REF!</v>
      </c>
      <c r="Z408" s="113">
        <f>Z409</f>
        <v>0</v>
      </c>
      <c r="AA408" s="140">
        <f t="shared" si="48"/>
        <v>0</v>
      </c>
    </row>
    <row r="409" spans="1:27" ht="16.5" outlineLevel="6" thickBot="1">
      <c r="A409" s="8" t="s">
        <v>172</v>
      </c>
      <c r="B409" s="19">
        <v>951</v>
      </c>
      <c r="C409" s="9" t="s">
        <v>66</v>
      </c>
      <c r="D409" s="9" t="s">
        <v>245</v>
      </c>
      <c r="E409" s="9" t="s">
        <v>5</v>
      </c>
      <c r="F409" s="9"/>
      <c r="G409" s="114">
        <f>G410</f>
        <v>100</v>
      </c>
      <c r="H409" s="223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179"/>
      <c r="U409" s="179"/>
      <c r="V409" s="179"/>
      <c r="W409" s="179"/>
      <c r="X409" s="187"/>
      <c r="Y409" s="174"/>
      <c r="Z409" s="114">
        <f>Z410</f>
        <v>0</v>
      </c>
      <c r="AA409" s="140">
        <f t="shared" si="48"/>
        <v>0</v>
      </c>
    </row>
    <row r="410" spans="1:27" ht="32.25" outlineLevel="6" thickBot="1">
      <c r="A410" s="91" t="s">
        <v>131</v>
      </c>
      <c r="B410" s="19">
        <v>951</v>
      </c>
      <c r="C410" s="9" t="s">
        <v>66</v>
      </c>
      <c r="D410" s="9" t="s">
        <v>246</v>
      </c>
      <c r="E410" s="9" t="s">
        <v>5</v>
      </c>
      <c r="F410" s="9"/>
      <c r="G410" s="114">
        <f>G411</f>
        <v>100</v>
      </c>
      <c r="H410" s="175">
        <f aca="true" t="shared" si="53" ref="H410:X413">H411</f>
        <v>0</v>
      </c>
      <c r="I410" s="175">
        <f t="shared" si="53"/>
        <v>0</v>
      </c>
      <c r="J410" s="175">
        <f t="shared" si="53"/>
        <v>0</v>
      </c>
      <c r="K410" s="175">
        <f t="shared" si="53"/>
        <v>0</v>
      </c>
      <c r="L410" s="175">
        <f t="shared" si="53"/>
        <v>0</v>
      </c>
      <c r="M410" s="175">
        <f t="shared" si="53"/>
        <v>0</v>
      </c>
      <c r="N410" s="175">
        <f t="shared" si="53"/>
        <v>0</v>
      </c>
      <c r="O410" s="175">
        <f t="shared" si="53"/>
        <v>0</v>
      </c>
      <c r="P410" s="175">
        <f t="shared" si="53"/>
        <v>0</v>
      </c>
      <c r="Q410" s="175">
        <f t="shared" si="53"/>
        <v>0</v>
      </c>
      <c r="R410" s="175">
        <f t="shared" si="53"/>
        <v>0</v>
      </c>
      <c r="S410" s="175">
        <f t="shared" si="53"/>
        <v>0</v>
      </c>
      <c r="T410" s="175">
        <f t="shared" si="53"/>
        <v>0</v>
      </c>
      <c r="U410" s="175">
        <f t="shared" si="53"/>
        <v>0</v>
      </c>
      <c r="V410" s="175">
        <f t="shared" si="53"/>
        <v>0</v>
      </c>
      <c r="W410" s="175">
        <f t="shared" si="53"/>
        <v>0</v>
      </c>
      <c r="X410" s="213">
        <f t="shared" si="53"/>
        <v>0</v>
      </c>
      <c r="Y410" s="174" t="e">
        <f>X410/#REF!*100</f>
        <v>#REF!</v>
      </c>
      <c r="Z410" s="114">
        <f>Z411</f>
        <v>0</v>
      </c>
      <c r="AA410" s="140">
        <f t="shared" si="48"/>
        <v>0</v>
      </c>
    </row>
    <row r="411" spans="1:27" ht="32.25" outlineLevel="6" thickBot="1">
      <c r="A411" s="91" t="s">
        <v>132</v>
      </c>
      <c r="B411" s="19">
        <v>951</v>
      </c>
      <c r="C411" s="9" t="s">
        <v>66</v>
      </c>
      <c r="D411" s="9" t="s">
        <v>247</v>
      </c>
      <c r="E411" s="9" t="s">
        <v>5</v>
      </c>
      <c r="F411" s="9"/>
      <c r="G411" s="114">
        <f>G412</f>
        <v>100</v>
      </c>
      <c r="H411" s="178">
        <f t="shared" si="53"/>
        <v>0</v>
      </c>
      <c r="I411" s="178">
        <f t="shared" si="53"/>
        <v>0</v>
      </c>
      <c r="J411" s="178">
        <f t="shared" si="53"/>
        <v>0</v>
      </c>
      <c r="K411" s="178">
        <f t="shared" si="53"/>
        <v>0</v>
      </c>
      <c r="L411" s="178">
        <f t="shared" si="53"/>
        <v>0</v>
      </c>
      <c r="M411" s="178">
        <f t="shared" si="53"/>
        <v>0</v>
      </c>
      <c r="N411" s="178">
        <f t="shared" si="53"/>
        <v>0</v>
      </c>
      <c r="O411" s="178">
        <f t="shared" si="53"/>
        <v>0</v>
      </c>
      <c r="P411" s="178">
        <f t="shared" si="53"/>
        <v>0</v>
      </c>
      <c r="Q411" s="178">
        <f t="shared" si="53"/>
        <v>0</v>
      </c>
      <c r="R411" s="178">
        <f t="shared" si="53"/>
        <v>0</v>
      </c>
      <c r="S411" s="178">
        <f t="shared" si="53"/>
        <v>0</v>
      </c>
      <c r="T411" s="178">
        <f t="shared" si="53"/>
        <v>0</v>
      </c>
      <c r="U411" s="178">
        <f t="shared" si="53"/>
        <v>0</v>
      </c>
      <c r="V411" s="178">
        <f t="shared" si="53"/>
        <v>0</v>
      </c>
      <c r="W411" s="178">
        <f t="shared" si="53"/>
        <v>0</v>
      </c>
      <c r="X411" s="189">
        <f t="shared" si="53"/>
        <v>0</v>
      </c>
      <c r="Y411" s="174" t="e">
        <f>X411/#REF!*100</f>
        <v>#REF!</v>
      </c>
      <c r="Z411" s="114">
        <f>Z412</f>
        <v>0</v>
      </c>
      <c r="AA411" s="140">
        <f t="shared" si="48"/>
        <v>0</v>
      </c>
    </row>
    <row r="412" spans="1:27" ht="32.25" outlineLevel="6" thickBot="1">
      <c r="A412" s="75" t="s">
        <v>173</v>
      </c>
      <c r="B412" s="71">
        <v>951</v>
      </c>
      <c r="C412" s="72" t="s">
        <v>66</v>
      </c>
      <c r="D412" s="72" t="s">
        <v>307</v>
      </c>
      <c r="E412" s="72" t="s">
        <v>5</v>
      </c>
      <c r="F412" s="72"/>
      <c r="G412" s="116">
        <f>G413</f>
        <v>100</v>
      </c>
      <c r="H412" s="180">
        <f t="shared" si="53"/>
        <v>0</v>
      </c>
      <c r="I412" s="180">
        <f t="shared" si="53"/>
        <v>0</v>
      </c>
      <c r="J412" s="180">
        <f t="shared" si="53"/>
        <v>0</v>
      </c>
      <c r="K412" s="180">
        <f t="shared" si="53"/>
        <v>0</v>
      </c>
      <c r="L412" s="180">
        <f t="shared" si="53"/>
        <v>0</v>
      </c>
      <c r="M412" s="180">
        <f t="shared" si="53"/>
        <v>0</v>
      </c>
      <c r="N412" s="180">
        <f t="shared" si="53"/>
        <v>0</v>
      </c>
      <c r="O412" s="180">
        <f t="shared" si="53"/>
        <v>0</v>
      </c>
      <c r="P412" s="180">
        <f t="shared" si="53"/>
        <v>0</v>
      </c>
      <c r="Q412" s="180">
        <f t="shared" si="53"/>
        <v>0</v>
      </c>
      <c r="R412" s="180">
        <f t="shared" si="53"/>
        <v>0</v>
      </c>
      <c r="S412" s="180">
        <f t="shared" si="53"/>
        <v>0</v>
      </c>
      <c r="T412" s="180">
        <f t="shared" si="53"/>
        <v>0</v>
      </c>
      <c r="U412" s="180">
        <f t="shared" si="53"/>
        <v>0</v>
      </c>
      <c r="V412" s="180">
        <f t="shared" si="53"/>
        <v>0</v>
      </c>
      <c r="W412" s="180">
        <f t="shared" si="53"/>
        <v>0</v>
      </c>
      <c r="X412" s="191">
        <f t="shared" si="53"/>
        <v>0</v>
      </c>
      <c r="Y412" s="174" t="e">
        <f>X412/#REF!*100</f>
        <v>#REF!</v>
      </c>
      <c r="Z412" s="116">
        <f>Z413</f>
        <v>0</v>
      </c>
      <c r="AA412" s="140">
        <f t="shared" si="48"/>
        <v>0</v>
      </c>
    </row>
    <row r="413" spans="1:27" ht="16.5" outlineLevel="6" thickBot="1">
      <c r="A413" s="125" t="s">
        <v>124</v>
      </c>
      <c r="B413" s="141">
        <v>951</v>
      </c>
      <c r="C413" s="126" t="s">
        <v>66</v>
      </c>
      <c r="D413" s="126" t="s">
        <v>307</v>
      </c>
      <c r="E413" s="126" t="s">
        <v>213</v>
      </c>
      <c r="F413" s="126"/>
      <c r="G413" s="127">
        <v>100</v>
      </c>
      <c r="H413" s="166">
        <f t="shared" si="53"/>
        <v>0</v>
      </c>
      <c r="I413" s="166">
        <f t="shared" si="53"/>
        <v>0</v>
      </c>
      <c r="J413" s="166">
        <f t="shared" si="53"/>
        <v>0</v>
      </c>
      <c r="K413" s="166">
        <f t="shared" si="53"/>
        <v>0</v>
      </c>
      <c r="L413" s="166">
        <f t="shared" si="53"/>
        <v>0</v>
      </c>
      <c r="M413" s="166">
        <f t="shared" si="53"/>
        <v>0</v>
      </c>
      <c r="N413" s="166">
        <f t="shared" si="53"/>
        <v>0</v>
      </c>
      <c r="O413" s="166">
        <f t="shared" si="53"/>
        <v>0</v>
      </c>
      <c r="P413" s="166">
        <f t="shared" si="53"/>
        <v>0</v>
      </c>
      <c r="Q413" s="166">
        <f t="shared" si="53"/>
        <v>0</v>
      </c>
      <c r="R413" s="166">
        <f t="shared" si="53"/>
        <v>0</v>
      </c>
      <c r="S413" s="166">
        <f t="shared" si="53"/>
        <v>0</v>
      </c>
      <c r="T413" s="166">
        <f t="shared" si="53"/>
        <v>0</v>
      </c>
      <c r="U413" s="166">
        <f t="shared" si="53"/>
        <v>0</v>
      </c>
      <c r="V413" s="166">
        <f t="shared" si="53"/>
        <v>0</v>
      </c>
      <c r="W413" s="166">
        <f t="shared" si="53"/>
        <v>0</v>
      </c>
      <c r="X413" s="224">
        <f t="shared" si="53"/>
        <v>0</v>
      </c>
      <c r="Y413" s="194" t="e">
        <f>X413/#REF!*100</f>
        <v>#REF!</v>
      </c>
      <c r="Z413" s="127">
        <v>0</v>
      </c>
      <c r="AA413" s="140">
        <f t="shared" si="48"/>
        <v>0</v>
      </c>
    </row>
    <row r="414" spans="1:27" ht="63.75" outlineLevel="6" thickBot="1">
      <c r="A414" s="88" t="s">
        <v>71</v>
      </c>
      <c r="B414" s="18">
        <v>951</v>
      </c>
      <c r="C414" s="14" t="s">
        <v>72</v>
      </c>
      <c r="D414" s="14" t="s">
        <v>245</v>
      </c>
      <c r="E414" s="14" t="s">
        <v>5</v>
      </c>
      <c r="F414" s="14"/>
      <c r="G414" s="113">
        <f aca="true" t="shared" si="54" ref="G414:G419">G415</f>
        <v>21210</v>
      </c>
      <c r="H414" s="25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39"/>
      <c r="X414" s="54">
        <v>0</v>
      </c>
      <c r="Y414" s="52">
        <f>X414/G408*100</f>
        <v>0</v>
      </c>
      <c r="Z414" s="113">
        <f aca="true" t="shared" si="55" ref="Z414:Z419">Z415</f>
        <v>5302.497</v>
      </c>
      <c r="AA414" s="140">
        <f t="shared" si="48"/>
        <v>24.999985855728433</v>
      </c>
    </row>
    <row r="415" spans="1:27" ht="48" outlineLevel="6" thickBot="1">
      <c r="A415" s="91" t="s">
        <v>74</v>
      </c>
      <c r="B415" s="19">
        <v>951</v>
      </c>
      <c r="C415" s="9" t="s">
        <v>73</v>
      </c>
      <c r="D415" s="9" t="s">
        <v>245</v>
      </c>
      <c r="E415" s="9" t="s">
        <v>5</v>
      </c>
      <c r="F415" s="9"/>
      <c r="G415" s="114">
        <f t="shared" si="54"/>
        <v>21210</v>
      </c>
      <c r="H415" s="28" t="e">
        <f aca="true" t="shared" si="56" ref="H415:X417">H416</f>
        <v>#REF!</v>
      </c>
      <c r="I415" s="28" t="e">
        <f t="shared" si="56"/>
        <v>#REF!</v>
      </c>
      <c r="J415" s="28" t="e">
        <f t="shared" si="56"/>
        <v>#REF!</v>
      </c>
      <c r="K415" s="28" t="e">
        <f t="shared" si="56"/>
        <v>#REF!</v>
      </c>
      <c r="L415" s="28" t="e">
        <f t="shared" si="56"/>
        <v>#REF!</v>
      </c>
      <c r="M415" s="28" t="e">
        <f t="shared" si="56"/>
        <v>#REF!</v>
      </c>
      <c r="N415" s="28" t="e">
        <f t="shared" si="56"/>
        <v>#REF!</v>
      </c>
      <c r="O415" s="28" t="e">
        <f t="shared" si="56"/>
        <v>#REF!</v>
      </c>
      <c r="P415" s="28" t="e">
        <f t="shared" si="56"/>
        <v>#REF!</v>
      </c>
      <c r="Q415" s="28" t="e">
        <f t="shared" si="56"/>
        <v>#REF!</v>
      </c>
      <c r="R415" s="28" t="e">
        <f t="shared" si="56"/>
        <v>#REF!</v>
      </c>
      <c r="S415" s="28" t="e">
        <f t="shared" si="56"/>
        <v>#REF!</v>
      </c>
      <c r="T415" s="28" t="e">
        <f t="shared" si="56"/>
        <v>#REF!</v>
      </c>
      <c r="U415" s="28" t="e">
        <f t="shared" si="56"/>
        <v>#REF!</v>
      </c>
      <c r="V415" s="28" t="e">
        <f t="shared" si="56"/>
        <v>#REF!</v>
      </c>
      <c r="W415" s="28" t="e">
        <f t="shared" si="56"/>
        <v>#REF!</v>
      </c>
      <c r="X415" s="59" t="e">
        <f t="shared" si="56"/>
        <v>#REF!</v>
      </c>
      <c r="Y415" s="52" t="e">
        <f>X415/G409*100</f>
        <v>#REF!</v>
      </c>
      <c r="Z415" s="114">
        <f t="shared" si="55"/>
        <v>5302.497</v>
      </c>
      <c r="AA415" s="140">
        <f t="shared" si="48"/>
        <v>24.999985855728433</v>
      </c>
    </row>
    <row r="416" spans="1:27" ht="32.25" outlineLevel="6" thickBot="1">
      <c r="A416" s="91" t="s">
        <v>131</v>
      </c>
      <c r="B416" s="19">
        <v>951</v>
      </c>
      <c r="C416" s="9" t="s">
        <v>73</v>
      </c>
      <c r="D416" s="9" t="s">
        <v>246</v>
      </c>
      <c r="E416" s="9" t="s">
        <v>5</v>
      </c>
      <c r="F416" s="9"/>
      <c r="G416" s="114">
        <f t="shared" si="54"/>
        <v>21210</v>
      </c>
      <c r="H416" s="30" t="e">
        <f t="shared" si="56"/>
        <v>#REF!</v>
      </c>
      <c r="I416" s="30" t="e">
        <f t="shared" si="56"/>
        <v>#REF!</v>
      </c>
      <c r="J416" s="30" t="e">
        <f t="shared" si="56"/>
        <v>#REF!</v>
      </c>
      <c r="K416" s="30" t="e">
        <f t="shared" si="56"/>
        <v>#REF!</v>
      </c>
      <c r="L416" s="30" t="e">
        <f t="shared" si="56"/>
        <v>#REF!</v>
      </c>
      <c r="M416" s="30" t="e">
        <f t="shared" si="56"/>
        <v>#REF!</v>
      </c>
      <c r="N416" s="30" t="e">
        <f t="shared" si="56"/>
        <v>#REF!</v>
      </c>
      <c r="O416" s="30" t="e">
        <f t="shared" si="56"/>
        <v>#REF!</v>
      </c>
      <c r="P416" s="30" t="e">
        <f t="shared" si="56"/>
        <v>#REF!</v>
      </c>
      <c r="Q416" s="30" t="e">
        <f t="shared" si="56"/>
        <v>#REF!</v>
      </c>
      <c r="R416" s="30" t="e">
        <f t="shared" si="56"/>
        <v>#REF!</v>
      </c>
      <c r="S416" s="30" t="e">
        <f t="shared" si="56"/>
        <v>#REF!</v>
      </c>
      <c r="T416" s="30" t="e">
        <f t="shared" si="56"/>
        <v>#REF!</v>
      </c>
      <c r="U416" s="30" t="e">
        <f t="shared" si="56"/>
        <v>#REF!</v>
      </c>
      <c r="V416" s="30" t="e">
        <f t="shared" si="56"/>
        <v>#REF!</v>
      </c>
      <c r="W416" s="30" t="e">
        <f t="shared" si="56"/>
        <v>#REF!</v>
      </c>
      <c r="X416" s="55" t="e">
        <f t="shared" si="56"/>
        <v>#REF!</v>
      </c>
      <c r="Y416" s="52" t="e">
        <f>X416/G410*100</f>
        <v>#REF!</v>
      </c>
      <c r="Z416" s="114">
        <f t="shared" si="55"/>
        <v>5302.497</v>
      </c>
      <c r="AA416" s="140">
        <f t="shared" si="48"/>
        <v>24.999985855728433</v>
      </c>
    </row>
    <row r="417" spans="1:27" ht="32.25" outlineLevel="6" thickBot="1">
      <c r="A417" s="91" t="s">
        <v>132</v>
      </c>
      <c r="B417" s="19">
        <v>951</v>
      </c>
      <c r="C417" s="9" t="s">
        <v>73</v>
      </c>
      <c r="D417" s="9" t="s">
        <v>247</v>
      </c>
      <c r="E417" s="9" t="s">
        <v>5</v>
      </c>
      <c r="F417" s="9"/>
      <c r="G417" s="114">
        <f>G418+G421</f>
        <v>21210</v>
      </c>
      <c r="H417" s="30" t="e">
        <f t="shared" si="56"/>
        <v>#REF!</v>
      </c>
      <c r="I417" s="30" t="e">
        <f t="shared" si="56"/>
        <v>#REF!</v>
      </c>
      <c r="J417" s="30" t="e">
        <f t="shared" si="56"/>
        <v>#REF!</v>
      </c>
      <c r="K417" s="30" t="e">
        <f t="shared" si="56"/>
        <v>#REF!</v>
      </c>
      <c r="L417" s="30" t="e">
        <f t="shared" si="56"/>
        <v>#REF!</v>
      </c>
      <c r="M417" s="30" t="e">
        <f t="shared" si="56"/>
        <v>#REF!</v>
      </c>
      <c r="N417" s="30" t="e">
        <f t="shared" si="56"/>
        <v>#REF!</v>
      </c>
      <c r="O417" s="30" t="e">
        <f t="shared" si="56"/>
        <v>#REF!</v>
      </c>
      <c r="P417" s="30" t="e">
        <f t="shared" si="56"/>
        <v>#REF!</v>
      </c>
      <c r="Q417" s="30" t="e">
        <f t="shared" si="56"/>
        <v>#REF!</v>
      </c>
      <c r="R417" s="30" t="e">
        <f t="shared" si="56"/>
        <v>#REF!</v>
      </c>
      <c r="S417" s="30" t="e">
        <f t="shared" si="56"/>
        <v>#REF!</v>
      </c>
      <c r="T417" s="30" t="e">
        <f t="shared" si="56"/>
        <v>#REF!</v>
      </c>
      <c r="U417" s="30" t="e">
        <f t="shared" si="56"/>
        <v>#REF!</v>
      </c>
      <c r="V417" s="30" t="e">
        <f t="shared" si="56"/>
        <v>#REF!</v>
      </c>
      <c r="W417" s="30" t="e">
        <f t="shared" si="56"/>
        <v>#REF!</v>
      </c>
      <c r="X417" s="55" t="e">
        <f t="shared" si="56"/>
        <v>#REF!</v>
      </c>
      <c r="Y417" s="52" t="e">
        <f>X417/G411*100</f>
        <v>#REF!</v>
      </c>
      <c r="Z417" s="114">
        <f>Z418+Z421</f>
        <v>5302.497</v>
      </c>
      <c r="AA417" s="140">
        <f t="shared" si="48"/>
        <v>24.999985855728433</v>
      </c>
    </row>
    <row r="418" spans="1:27" ht="48" outlineLevel="6" thickBot="1">
      <c r="A418" s="5" t="s">
        <v>174</v>
      </c>
      <c r="B418" s="21">
        <v>951</v>
      </c>
      <c r="C418" s="6" t="s">
        <v>73</v>
      </c>
      <c r="D418" s="6" t="s">
        <v>308</v>
      </c>
      <c r="E418" s="6" t="s">
        <v>5</v>
      </c>
      <c r="F418" s="6"/>
      <c r="G418" s="118">
        <f t="shared" si="54"/>
        <v>3396.371</v>
      </c>
      <c r="H418" s="32" t="e">
        <f>#REF!</f>
        <v>#REF!</v>
      </c>
      <c r="I418" s="32" t="e">
        <f>#REF!</f>
        <v>#REF!</v>
      </c>
      <c r="J418" s="32" t="e">
        <f>#REF!</f>
        <v>#REF!</v>
      </c>
      <c r="K418" s="32" t="e">
        <f>#REF!</f>
        <v>#REF!</v>
      </c>
      <c r="L418" s="32" t="e">
        <f>#REF!</f>
        <v>#REF!</v>
      </c>
      <c r="M418" s="32" t="e">
        <f>#REF!</f>
        <v>#REF!</v>
      </c>
      <c r="N418" s="32" t="e">
        <f>#REF!</f>
        <v>#REF!</v>
      </c>
      <c r="O418" s="32" t="e">
        <f>#REF!</f>
        <v>#REF!</v>
      </c>
      <c r="P418" s="32" t="e">
        <f>#REF!</f>
        <v>#REF!</v>
      </c>
      <c r="Q418" s="32" t="e">
        <f>#REF!</f>
        <v>#REF!</v>
      </c>
      <c r="R418" s="32" t="e">
        <f>#REF!</f>
        <v>#REF!</v>
      </c>
      <c r="S418" s="32" t="e">
        <f>#REF!</f>
        <v>#REF!</v>
      </c>
      <c r="T418" s="32" t="e">
        <f>#REF!</f>
        <v>#REF!</v>
      </c>
      <c r="U418" s="32" t="e">
        <f>#REF!</f>
        <v>#REF!</v>
      </c>
      <c r="V418" s="32" t="e">
        <f>#REF!</f>
        <v>#REF!</v>
      </c>
      <c r="W418" s="32" t="e">
        <f>#REF!</f>
        <v>#REF!</v>
      </c>
      <c r="X418" s="57" t="e">
        <f>#REF!</f>
        <v>#REF!</v>
      </c>
      <c r="Y418" s="52" t="e">
        <f>X418/G412*100</f>
        <v>#REF!</v>
      </c>
      <c r="Z418" s="118">
        <f t="shared" si="55"/>
        <v>849.09</v>
      </c>
      <c r="AA418" s="140">
        <f t="shared" si="48"/>
        <v>24.9999190312248</v>
      </c>
    </row>
    <row r="419" spans="1:27" ht="16.5" outlineLevel="6" thickBot="1">
      <c r="A419" s="5" t="s">
        <v>127</v>
      </c>
      <c r="B419" s="21">
        <v>951</v>
      </c>
      <c r="C419" s="6" t="s">
        <v>73</v>
      </c>
      <c r="D419" s="6" t="s">
        <v>308</v>
      </c>
      <c r="E419" s="6" t="s">
        <v>125</v>
      </c>
      <c r="F419" s="6"/>
      <c r="G419" s="118">
        <f t="shared" si="54"/>
        <v>3396.371</v>
      </c>
      <c r="H419" s="48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67"/>
      <c r="Y419" s="52"/>
      <c r="Z419" s="118">
        <f t="shared" si="55"/>
        <v>849.09</v>
      </c>
      <c r="AA419" s="140">
        <f t="shared" si="48"/>
        <v>24.9999190312248</v>
      </c>
    </row>
    <row r="420" spans="1:29" ht="16.5" outlineLevel="6" thickBot="1">
      <c r="A420" s="69" t="s">
        <v>128</v>
      </c>
      <c r="B420" s="73">
        <v>951</v>
      </c>
      <c r="C420" s="74" t="s">
        <v>73</v>
      </c>
      <c r="D420" s="74" t="s">
        <v>308</v>
      </c>
      <c r="E420" s="74" t="s">
        <v>126</v>
      </c>
      <c r="F420" s="74"/>
      <c r="G420" s="115">
        <v>3396.371</v>
      </c>
      <c r="H420" s="48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67"/>
      <c r="Y420" s="52"/>
      <c r="Z420" s="115">
        <v>849.09</v>
      </c>
      <c r="AA420" s="140">
        <f t="shared" si="48"/>
        <v>24.9999190312248</v>
      </c>
      <c r="AC420" s="240"/>
    </row>
    <row r="421" spans="1:29" ht="48" outlineLevel="6" thickBot="1">
      <c r="A421" s="5" t="s">
        <v>371</v>
      </c>
      <c r="B421" s="21">
        <v>951</v>
      </c>
      <c r="C421" s="6" t="s">
        <v>73</v>
      </c>
      <c r="D421" s="6" t="s">
        <v>367</v>
      </c>
      <c r="E421" s="6" t="s">
        <v>5</v>
      </c>
      <c r="F421" s="6"/>
      <c r="G421" s="118">
        <f>G422</f>
        <v>17813.629</v>
      </c>
      <c r="H421" s="48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67"/>
      <c r="Y421" s="52"/>
      <c r="Z421" s="118">
        <f>Z422</f>
        <v>4453.407</v>
      </c>
      <c r="AA421" s="140">
        <f t="shared" si="48"/>
        <v>24.99999859658018</v>
      </c>
      <c r="AC421" s="240"/>
    </row>
    <row r="422" spans="1:29" ht="16.5" outlineLevel="6" thickBot="1">
      <c r="A422" s="5" t="s">
        <v>127</v>
      </c>
      <c r="B422" s="21">
        <v>951</v>
      </c>
      <c r="C422" s="6" t="s">
        <v>73</v>
      </c>
      <c r="D422" s="6" t="s">
        <v>367</v>
      </c>
      <c r="E422" s="6" t="s">
        <v>125</v>
      </c>
      <c r="F422" s="6"/>
      <c r="G422" s="118">
        <f>G423</f>
        <v>17813.629</v>
      </c>
      <c r="H422" s="48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67"/>
      <c r="Y422" s="52"/>
      <c r="Z422" s="118">
        <f>Z423</f>
        <v>4453.407</v>
      </c>
      <c r="AA422" s="140">
        <f t="shared" si="48"/>
        <v>24.99999859658018</v>
      </c>
      <c r="AC422" s="240"/>
    </row>
    <row r="423" spans="1:29" ht="16.5" outlineLevel="6" thickBot="1">
      <c r="A423" s="69" t="s">
        <v>128</v>
      </c>
      <c r="B423" s="73">
        <v>951</v>
      </c>
      <c r="C423" s="74" t="s">
        <v>73</v>
      </c>
      <c r="D423" s="74" t="s">
        <v>367</v>
      </c>
      <c r="E423" s="74" t="s">
        <v>126</v>
      </c>
      <c r="F423" s="74"/>
      <c r="G423" s="115">
        <v>17813.629</v>
      </c>
      <c r="H423" s="48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67"/>
      <c r="Y423" s="52"/>
      <c r="Z423" s="115">
        <v>4453.407</v>
      </c>
      <c r="AA423" s="140">
        <f t="shared" si="48"/>
        <v>24.99999859658018</v>
      </c>
      <c r="AC423" s="240"/>
    </row>
    <row r="424" spans="1:27" ht="43.5" outlineLevel="6" thickBot="1">
      <c r="A424" s="83" t="s">
        <v>63</v>
      </c>
      <c r="B424" s="84" t="s">
        <v>62</v>
      </c>
      <c r="C424" s="84" t="s">
        <v>61</v>
      </c>
      <c r="D424" s="84" t="s">
        <v>245</v>
      </c>
      <c r="E424" s="84" t="s">
        <v>5</v>
      </c>
      <c r="F424" s="85"/>
      <c r="G424" s="227">
        <f>G425+G528</f>
        <v>607300.08704</v>
      </c>
      <c r="H424" s="182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211"/>
      <c r="Y424" s="174"/>
      <c r="Z424" s="227">
        <f>Z425+Z528</f>
        <v>151499.621</v>
      </c>
      <c r="AA424" s="140">
        <f t="shared" si="48"/>
        <v>24.94641845655152</v>
      </c>
    </row>
    <row r="425" spans="1:27" ht="19.5" outlineLevel="6" thickBot="1">
      <c r="A425" s="88" t="s">
        <v>47</v>
      </c>
      <c r="B425" s="18">
        <v>953</v>
      </c>
      <c r="C425" s="14" t="s">
        <v>46</v>
      </c>
      <c r="D425" s="14" t="s">
        <v>245</v>
      </c>
      <c r="E425" s="14" t="s">
        <v>5</v>
      </c>
      <c r="F425" s="14"/>
      <c r="G425" s="228">
        <f>G426+G456+G490+G501+G510</f>
        <v>598819.3480400001</v>
      </c>
      <c r="H425" s="182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211"/>
      <c r="Y425" s="174"/>
      <c r="Z425" s="228">
        <f>Z426+Z456+Z490+Z501+Z510</f>
        <v>149785.097</v>
      </c>
      <c r="AA425" s="140">
        <f t="shared" si="48"/>
        <v>25.013403038873527</v>
      </c>
    </row>
    <row r="426" spans="1:27" ht="19.5" outlineLevel="6" thickBot="1">
      <c r="A426" s="88" t="s">
        <v>129</v>
      </c>
      <c r="B426" s="18">
        <v>953</v>
      </c>
      <c r="C426" s="14" t="s">
        <v>18</v>
      </c>
      <c r="D426" s="14" t="s">
        <v>245</v>
      </c>
      <c r="E426" s="14" t="s">
        <v>5</v>
      </c>
      <c r="F426" s="14"/>
      <c r="G426" s="228">
        <f>G431+G427</f>
        <v>131751.01622999998</v>
      </c>
      <c r="H426" s="182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211"/>
      <c r="Y426" s="174"/>
      <c r="Z426" s="228">
        <f>Z431+Z427</f>
        <v>35398.172</v>
      </c>
      <c r="AA426" s="140">
        <f t="shared" si="48"/>
        <v>26.867475494993382</v>
      </c>
    </row>
    <row r="427" spans="1:27" ht="32.25" outlineLevel="6" thickBot="1">
      <c r="A427" s="91" t="s">
        <v>131</v>
      </c>
      <c r="B427" s="19">
        <v>953</v>
      </c>
      <c r="C427" s="9" t="s">
        <v>18</v>
      </c>
      <c r="D427" s="9" t="s">
        <v>246</v>
      </c>
      <c r="E427" s="9" t="s">
        <v>5</v>
      </c>
      <c r="F427" s="9"/>
      <c r="G427" s="184">
        <f>G428</f>
        <v>4514.64469</v>
      </c>
      <c r="H427" s="182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211"/>
      <c r="Y427" s="174"/>
      <c r="Z427" s="184">
        <f>Z428</f>
        <v>4514.645</v>
      </c>
      <c r="AA427" s="140">
        <f t="shared" si="48"/>
        <v>100.00000686654258</v>
      </c>
    </row>
    <row r="428" spans="1:27" ht="18.75" customHeight="1" outlineLevel="6" thickBot="1">
      <c r="A428" s="91" t="s">
        <v>132</v>
      </c>
      <c r="B428" s="19">
        <v>953</v>
      </c>
      <c r="C428" s="9" t="s">
        <v>18</v>
      </c>
      <c r="D428" s="9" t="s">
        <v>247</v>
      </c>
      <c r="E428" s="9" t="s">
        <v>5</v>
      </c>
      <c r="F428" s="9"/>
      <c r="G428" s="184">
        <f>G429</f>
        <v>4514.64469</v>
      </c>
      <c r="H428" s="182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211"/>
      <c r="Y428" s="174"/>
      <c r="Z428" s="184">
        <f>Z429</f>
        <v>4514.645</v>
      </c>
      <c r="AA428" s="140">
        <f t="shared" si="48"/>
        <v>100.00000686654258</v>
      </c>
    </row>
    <row r="429" spans="1:27" ht="32.25" outlineLevel="6" thickBot="1">
      <c r="A429" s="75" t="s">
        <v>360</v>
      </c>
      <c r="B429" s="71">
        <v>953</v>
      </c>
      <c r="C429" s="72" t="s">
        <v>18</v>
      </c>
      <c r="D429" s="72" t="s">
        <v>387</v>
      </c>
      <c r="E429" s="72" t="s">
        <v>5</v>
      </c>
      <c r="F429" s="72"/>
      <c r="G429" s="188">
        <f>G430</f>
        <v>4514.64469</v>
      </c>
      <c r="H429" s="222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79"/>
      <c r="X429" s="229"/>
      <c r="Y429" s="174">
        <v>0</v>
      </c>
      <c r="Z429" s="188">
        <f>Z430</f>
        <v>4514.645</v>
      </c>
      <c r="AA429" s="140">
        <f t="shared" si="48"/>
        <v>100.00000686654258</v>
      </c>
    </row>
    <row r="430" spans="1:29" ht="16.5" outlineLevel="6" thickBot="1">
      <c r="A430" s="125" t="s">
        <v>83</v>
      </c>
      <c r="B430" s="141">
        <v>953</v>
      </c>
      <c r="C430" s="126" t="s">
        <v>18</v>
      </c>
      <c r="D430" s="126" t="s">
        <v>387</v>
      </c>
      <c r="E430" s="126" t="s">
        <v>84</v>
      </c>
      <c r="F430" s="126"/>
      <c r="G430" s="230">
        <v>4514.64469</v>
      </c>
      <c r="H430" s="231" t="e">
        <f>H431+#REF!</f>
        <v>#REF!</v>
      </c>
      <c r="I430" s="231" t="e">
        <f>I431+#REF!</f>
        <v>#REF!</v>
      </c>
      <c r="J430" s="231" t="e">
        <f>J431+#REF!</f>
        <v>#REF!</v>
      </c>
      <c r="K430" s="231" t="e">
        <f>K431+#REF!</f>
        <v>#REF!</v>
      </c>
      <c r="L430" s="231" t="e">
        <f>L431+#REF!</f>
        <v>#REF!</v>
      </c>
      <c r="M430" s="231" t="e">
        <f>M431+#REF!</f>
        <v>#REF!</v>
      </c>
      <c r="N430" s="231" t="e">
        <f>N431+#REF!</f>
        <v>#REF!</v>
      </c>
      <c r="O430" s="231" t="e">
        <f>O431+#REF!</f>
        <v>#REF!</v>
      </c>
      <c r="P430" s="231" t="e">
        <f>P431+#REF!</f>
        <v>#REF!</v>
      </c>
      <c r="Q430" s="231" t="e">
        <f>Q431+#REF!</f>
        <v>#REF!</v>
      </c>
      <c r="R430" s="231" t="e">
        <f>R431+#REF!</f>
        <v>#REF!</v>
      </c>
      <c r="S430" s="231" t="e">
        <f>S431+#REF!</f>
        <v>#REF!</v>
      </c>
      <c r="T430" s="231" t="e">
        <f>T431+#REF!</f>
        <v>#REF!</v>
      </c>
      <c r="U430" s="231" t="e">
        <f>U431+#REF!</f>
        <v>#REF!</v>
      </c>
      <c r="V430" s="231" t="e">
        <f>V431+#REF!</f>
        <v>#REF!</v>
      </c>
      <c r="W430" s="231" t="e">
        <f>W431+#REF!</f>
        <v>#REF!</v>
      </c>
      <c r="X430" s="232" t="e">
        <f>X431+#REF!</f>
        <v>#REF!</v>
      </c>
      <c r="Y430" s="194" t="e">
        <f>X430/G424*100</f>
        <v>#REF!</v>
      </c>
      <c r="Z430" s="230">
        <v>4514.645</v>
      </c>
      <c r="AA430" s="140">
        <f t="shared" si="48"/>
        <v>100.00000686654258</v>
      </c>
      <c r="AC430" s="240"/>
    </row>
    <row r="431" spans="1:29" ht="19.5" outlineLevel="6" thickBot="1">
      <c r="A431" s="65" t="s">
        <v>226</v>
      </c>
      <c r="B431" s="19">
        <v>953</v>
      </c>
      <c r="C431" s="9" t="s">
        <v>18</v>
      </c>
      <c r="D431" s="9" t="s">
        <v>309</v>
      </c>
      <c r="E431" s="9" t="s">
        <v>5</v>
      </c>
      <c r="F431" s="9"/>
      <c r="G431" s="184">
        <f>G432+G448+G452</f>
        <v>127236.37154</v>
      </c>
      <c r="H431" s="175" t="e">
        <f>H437+H448+#REF!+H528</f>
        <v>#REF!</v>
      </c>
      <c r="I431" s="175" t="e">
        <f>I437+I448+#REF!+I528</f>
        <v>#REF!</v>
      </c>
      <c r="J431" s="175" t="e">
        <f>J437+J448+#REF!+J528</f>
        <v>#REF!</v>
      </c>
      <c r="K431" s="175" t="e">
        <f>K437+K448+#REF!+K528</f>
        <v>#REF!</v>
      </c>
      <c r="L431" s="175" t="e">
        <f>L437+L448+#REF!+L528</f>
        <v>#REF!</v>
      </c>
      <c r="M431" s="175" t="e">
        <f>M437+M448+#REF!+M528</f>
        <v>#REF!</v>
      </c>
      <c r="N431" s="175" t="e">
        <f>N437+N448+#REF!+N528</f>
        <v>#REF!</v>
      </c>
      <c r="O431" s="175" t="e">
        <f>O437+O448+#REF!+O528</f>
        <v>#REF!</v>
      </c>
      <c r="P431" s="175" t="e">
        <f>P437+P448+#REF!+P528</f>
        <v>#REF!</v>
      </c>
      <c r="Q431" s="175" t="e">
        <f>Q437+Q448+#REF!+Q528</f>
        <v>#REF!</v>
      </c>
      <c r="R431" s="175" t="e">
        <f>R437+R448+#REF!+R528</f>
        <v>#REF!</v>
      </c>
      <c r="S431" s="175" t="e">
        <f>S437+S448+#REF!+S528</f>
        <v>#REF!</v>
      </c>
      <c r="T431" s="175" t="e">
        <f>T437+T448+#REF!+T528</f>
        <v>#REF!</v>
      </c>
      <c r="U431" s="175" t="e">
        <f>U437+U448+#REF!+U528</f>
        <v>#REF!</v>
      </c>
      <c r="V431" s="175" t="e">
        <f>V437+V448+#REF!+V528</f>
        <v>#REF!</v>
      </c>
      <c r="W431" s="175" t="e">
        <f>W437+W448+#REF!+W528</f>
        <v>#REF!</v>
      </c>
      <c r="X431" s="175" t="e">
        <f>X437+X448+#REF!+X528</f>
        <v>#REF!</v>
      </c>
      <c r="Y431" s="174" t="e">
        <f>X431/G425*100</f>
        <v>#REF!</v>
      </c>
      <c r="Z431" s="184">
        <f>Z432+Z448+Z452</f>
        <v>30883.527</v>
      </c>
      <c r="AA431" s="140">
        <f t="shared" si="48"/>
        <v>24.27256186749319</v>
      </c>
      <c r="AC431" s="240"/>
    </row>
    <row r="432" spans="1:29" ht="19.5" outlineLevel="6" thickBot="1">
      <c r="A432" s="65" t="s">
        <v>175</v>
      </c>
      <c r="B432" s="19">
        <v>953</v>
      </c>
      <c r="C432" s="9" t="s">
        <v>18</v>
      </c>
      <c r="D432" s="9" t="s">
        <v>310</v>
      </c>
      <c r="E432" s="9" t="s">
        <v>5</v>
      </c>
      <c r="F432" s="9"/>
      <c r="G432" s="184">
        <f>G433+G436+G439+G442+G445</f>
        <v>127236.37154</v>
      </c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  <c r="X432" s="176"/>
      <c r="Y432" s="174"/>
      <c r="Z432" s="184">
        <f>Z433+Z436+Z439+Z442+Z445</f>
        <v>30883.527</v>
      </c>
      <c r="AA432" s="140">
        <f t="shared" si="48"/>
        <v>24.27256186749319</v>
      </c>
      <c r="AC432" s="240"/>
    </row>
    <row r="433" spans="1:29" ht="32.25" outlineLevel="6" thickBot="1">
      <c r="A433" s="75" t="s">
        <v>154</v>
      </c>
      <c r="B433" s="71">
        <v>953</v>
      </c>
      <c r="C433" s="72" t="s">
        <v>18</v>
      </c>
      <c r="D433" s="72" t="s">
        <v>311</v>
      </c>
      <c r="E433" s="72" t="s">
        <v>5</v>
      </c>
      <c r="F433" s="72"/>
      <c r="G433" s="188">
        <f>G434</f>
        <v>36910</v>
      </c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  <c r="X433" s="176"/>
      <c r="Y433" s="174"/>
      <c r="Z433" s="188">
        <f>Z434</f>
        <v>9211.587</v>
      </c>
      <c r="AA433" s="140">
        <f t="shared" si="48"/>
        <v>24.95688702248713</v>
      </c>
      <c r="AC433" s="240"/>
    </row>
    <row r="434" spans="1:29" ht="19.5" outlineLevel="6" thickBot="1">
      <c r="A434" s="5" t="s">
        <v>116</v>
      </c>
      <c r="B434" s="21">
        <v>953</v>
      </c>
      <c r="C434" s="6" t="s">
        <v>18</v>
      </c>
      <c r="D434" s="6" t="s">
        <v>311</v>
      </c>
      <c r="E434" s="6" t="s">
        <v>115</v>
      </c>
      <c r="F434" s="6"/>
      <c r="G434" s="190">
        <f>G435</f>
        <v>36910</v>
      </c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  <c r="X434" s="176"/>
      <c r="Y434" s="174"/>
      <c r="Z434" s="190">
        <f>Z435</f>
        <v>9211.587</v>
      </c>
      <c r="AA434" s="140">
        <f t="shared" si="48"/>
        <v>24.95688702248713</v>
      </c>
      <c r="AC434" s="240"/>
    </row>
    <row r="435" spans="1:29" ht="48" outlineLevel="6" thickBot="1">
      <c r="A435" s="80" t="s">
        <v>197</v>
      </c>
      <c r="B435" s="73">
        <v>953</v>
      </c>
      <c r="C435" s="74" t="s">
        <v>18</v>
      </c>
      <c r="D435" s="74" t="s">
        <v>311</v>
      </c>
      <c r="E435" s="74" t="s">
        <v>85</v>
      </c>
      <c r="F435" s="74"/>
      <c r="G435" s="192">
        <v>36910</v>
      </c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  <c r="X435" s="176"/>
      <c r="Y435" s="174"/>
      <c r="Z435" s="192">
        <v>9211.587</v>
      </c>
      <c r="AA435" s="140">
        <f t="shared" si="48"/>
        <v>24.95688702248713</v>
      </c>
      <c r="AC435" s="240"/>
    </row>
    <row r="436" spans="1:29" ht="63.75" outlineLevel="6" thickBot="1">
      <c r="A436" s="93" t="s">
        <v>176</v>
      </c>
      <c r="B436" s="71">
        <v>953</v>
      </c>
      <c r="C436" s="72" t="s">
        <v>18</v>
      </c>
      <c r="D436" s="72" t="s">
        <v>312</v>
      </c>
      <c r="E436" s="72" t="s">
        <v>5</v>
      </c>
      <c r="F436" s="72"/>
      <c r="G436" s="188">
        <f>G437</f>
        <v>86703</v>
      </c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  <c r="X436" s="176"/>
      <c r="Y436" s="174"/>
      <c r="Z436" s="188">
        <f>Z437</f>
        <v>21600</v>
      </c>
      <c r="AA436" s="140">
        <f t="shared" si="48"/>
        <v>24.912632780872634</v>
      </c>
      <c r="AC436" s="240"/>
    </row>
    <row r="437" spans="1:29" ht="16.5" outlineLevel="6" thickBot="1">
      <c r="A437" s="5" t="s">
        <v>116</v>
      </c>
      <c r="B437" s="21">
        <v>953</v>
      </c>
      <c r="C437" s="6" t="s">
        <v>18</v>
      </c>
      <c r="D437" s="6" t="s">
        <v>312</v>
      </c>
      <c r="E437" s="6" t="s">
        <v>115</v>
      </c>
      <c r="F437" s="6"/>
      <c r="G437" s="190">
        <f>G438</f>
        <v>86703</v>
      </c>
      <c r="H437" s="180">
        <f aca="true" t="shared" si="57" ref="H437:X437">H438</f>
        <v>0</v>
      </c>
      <c r="I437" s="180">
        <f t="shared" si="57"/>
        <v>0</v>
      </c>
      <c r="J437" s="180">
        <f t="shared" si="57"/>
        <v>0</v>
      </c>
      <c r="K437" s="180">
        <f t="shared" si="57"/>
        <v>0</v>
      </c>
      <c r="L437" s="180">
        <f t="shared" si="57"/>
        <v>0</v>
      </c>
      <c r="M437" s="180">
        <f t="shared" si="57"/>
        <v>0</v>
      </c>
      <c r="N437" s="180">
        <f t="shared" si="57"/>
        <v>0</v>
      </c>
      <c r="O437" s="180">
        <f t="shared" si="57"/>
        <v>0</v>
      </c>
      <c r="P437" s="180">
        <f t="shared" si="57"/>
        <v>0</v>
      </c>
      <c r="Q437" s="180">
        <f t="shared" si="57"/>
        <v>0</v>
      </c>
      <c r="R437" s="180">
        <f t="shared" si="57"/>
        <v>0</v>
      </c>
      <c r="S437" s="180">
        <f t="shared" si="57"/>
        <v>0</v>
      </c>
      <c r="T437" s="180">
        <f t="shared" si="57"/>
        <v>0</v>
      </c>
      <c r="U437" s="180">
        <f t="shared" si="57"/>
        <v>0</v>
      </c>
      <c r="V437" s="180">
        <f t="shared" si="57"/>
        <v>0</v>
      </c>
      <c r="W437" s="180">
        <f t="shared" si="57"/>
        <v>0</v>
      </c>
      <c r="X437" s="191">
        <f t="shared" si="57"/>
        <v>34477.81647</v>
      </c>
      <c r="Y437" s="174">
        <f>X437/G431*100</f>
        <v>27.09745338750172</v>
      </c>
      <c r="Z437" s="190">
        <f>Z438</f>
        <v>21600</v>
      </c>
      <c r="AA437" s="140">
        <f t="shared" si="48"/>
        <v>24.912632780872634</v>
      </c>
      <c r="AC437" s="240"/>
    </row>
    <row r="438" spans="1:29" ht="48" outlineLevel="6" thickBot="1">
      <c r="A438" s="80" t="s">
        <v>197</v>
      </c>
      <c r="B438" s="73">
        <v>953</v>
      </c>
      <c r="C438" s="74" t="s">
        <v>18</v>
      </c>
      <c r="D438" s="74" t="s">
        <v>312</v>
      </c>
      <c r="E438" s="74" t="s">
        <v>85</v>
      </c>
      <c r="F438" s="74"/>
      <c r="G438" s="192">
        <v>86703</v>
      </c>
      <c r="H438" s="134">
        <f aca="true" t="shared" si="58" ref="H438:X438">H440</f>
        <v>0</v>
      </c>
      <c r="I438" s="134">
        <f t="shared" si="58"/>
        <v>0</v>
      </c>
      <c r="J438" s="134">
        <f t="shared" si="58"/>
        <v>0</v>
      </c>
      <c r="K438" s="134">
        <f t="shared" si="58"/>
        <v>0</v>
      </c>
      <c r="L438" s="134">
        <f t="shared" si="58"/>
        <v>0</v>
      </c>
      <c r="M438" s="134">
        <f t="shared" si="58"/>
        <v>0</v>
      </c>
      <c r="N438" s="134">
        <f t="shared" si="58"/>
        <v>0</v>
      </c>
      <c r="O438" s="134">
        <f t="shared" si="58"/>
        <v>0</v>
      </c>
      <c r="P438" s="134">
        <f t="shared" si="58"/>
        <v>0</v>
      </c>
      <c r="Q438" s="134">
        <f t="shared" si="58"/>
        <v>0</v>
      </c>
      <c r="R438" s="134">
        <f t="shared" si="58"/>
        <v>0</v>
      </c>
      <c r="S438" s="134">
        <f t="shared" si="58"/>
        <v>0</v>
      </c>
      <c r="T438" s="134">
        <f t="shared" si="58"/>
        <v>0</v>
      </c>
      <c r="U438" s="134">
        <f t="shared" si="58"/>
        <v>0</v>
      </c>
      <c r="V438" s="134">
        <f t="shared" si="58"/>
        <v>0</v>
      </c>
      <c r="W438" s="134">
        <f t="shared" si="58"/>
        <v>0</v>
      </c>
      <c r="X438" s="193">
        <f t="shared" si="58"/>
        <v>34477.81647</v>
      </c>
      <c r="Y438" s="174">
        <f>X438/G432*100</f>
        <v>27.09745338750172</v>
      </c>
      <c r="Z438" s="192">
        <v>21600</v>
      </c>
      <c r="AA438" s="140">
        <f t="shared" si="48"/>
        <v>24.912632780872634</v>
      </c>
      <c r="AC438" s="240"/>
    </row>
    <row r="439" spans="1:29" ht="32.25" outlineLevel="6" thickBot="1">
      <c r="A439" s="101" t="s">
        <v>177</v>
      </c>
      <c r="B439" s="106">
        <v>953</v>
      </c>
      <c r="C439" s="72" t="s">
        <v>18</v>
      </c>
      <c r="D439" s="72" t="s">
        <v>313</v>
      </c>
      <c r="E439" s="72" t="s">
        <v>5</v>
      </c>
      <c r="F439" s="72"/>
      <c r="G439" s="188">
        <f>G440</f>
        <v>2202.42482</v>
      </c>
      <c r="H439" s="182"/>
      <c r="I439" s="183"/>
      <c r="J439" s="183"/>
      <c r="K439" s="183"/>
      <c r="L439" s="183"/>
      <c r="M439" s="183"/>
      <c r="N439" s="183"/>
      <c r="O439" s="183"/>
      <c r="P439" s="183"/>
      <c r="Q439" s="183"/>
      <c r="R439" s="183"/>
      <c r="S439" s="183"/>
      <c r="T439" s="183"/>
      <c r="U439" s="183"/>
      <c r="V439" s="183"/>
      <c r="W439" s="183"/>
      <c r="X439" s="211"/>
      <c r="Y439" s="174"/>
      <c r="Z439" s="188">
        <f>Z440</f>
        <v>71.94</v>
      </c>
      <c r="AA439" s="140">
        <f t="shared" si="48"/>
        <v>3.2663998038307613</v>
      </c>
      <c r="AC439" s="240"/>
    </row>
    <row r="440" spans="1:29" ht="16.5" outlineLevel="6" thickBot="1">
      <c r="A440" s="5" t="s">
        <v>116</v>
      </c>
      <c r="B440" s="21">
        <v>953</v>
      </c>
      <c r="C440" s="6" t="s">
        <v>18</v>
      </c>
      <c r="D440" s="6" t="s">
        <v>313</v>
      </c>
      <c r="E440" s="6" t="s">
        <v>115</v>
      </c>
      <c r="F440" s="6"/>
      <c r="G440" s="190">
        <f>G441</f>
        <v>2202.42482</v>
      </c>
      <c r="H440" s="185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83"/>
      <c r="X440" s="186">
        <v>34477.81647</v>
      </c>
      <c r="Y440" s="174">
        <f>X440/G434*100</f>
        <v>93.41050249254944</v>
      </c>
      <c r="Z440" s="190">
        <f>Z441</f>
        <v>71.94</v>
      </c>
      <c r="AA440" s="140">
        <f t="shared" si="48"/>
        <v>3.2663998038307613</v>
      </c>
      <c r="AC440" s="240"/>
    </row>
    <row r="441" spans="1:29" ht="16.5" outlineLevel="6" thickBot="1">
      <c r="A441" s="77" t="s">
        <v>83</v>
      </c>
      <c r="B441" s="107">
        <v>953</v>
      </c>
      <c r="C441" s="74" t="s">
        <v>18</v>
      </c>
      <c r="D441" s="74" t="s">
        <v>313</v>
      </c>
      <c r="E441" s="74" t="s">
        <v>84</v>
      </c>
      <c r="F441" s="74"/>
      <c r="G441" s="192">
        <v>2202.42482</v>
      </c>
      <c r="H441" s="182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  <c r="W441" s="183"/>
      <c r="X441" s="187"/>
      <c r="Y441" s="174"/>
      <c r="Z441" s="192">
        <v>71.94</v>
      </c>
      <c r="AA441" s="140">
        <f t="shared" si="48"/>
        <v>3.2663998038307613</v>
      </c>
      <c r="AC441" s="240"/>
    </row>
    <row r="442" spans="1:27" ht="46.5" customHeight="1" outlineLevel="6" thickBot="1">
      <c r="A442" s="101" t="s">
        <v>401</v>
      </c>
      <c r="B442" s="106">
        <v>953</v>
      </c>
      <c r="C442" s="72" t="s">
        <v>18</v>
      </c>
      <c r="D442" s="72" t="s">
        <v>402</v>
      </c>
      <c r="E442" s="72" t="s">
        <v>5</v>
      </c>
      <c r="F442" s="72"/>
      <c r="G442" s="116">
        <f>G443</f>
        <v>1369.5872</v>
      </c>
      <c r="H442" s="48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60"/>
      <c r="Y442" s="52"/>
      <c r="Z442" s="116">
        <f>Z443</f>
        <v>0</v>
      </c>
      <c r="AA442" s="140">
        <f t="shared" si="48"/>
        <v>0</v>
      </c>
    </row>
    <row r="443" spans="1:27" ht="16.5" outlineLevel="6" thickBot="1">
      <c r="A443" s="5" t="s">
        <v>116</v>
      </c>
      <c r="B443" s="21">
        <v>953</v>
      </c>
      <c r="C443" s="6" t="s">
        <v>18</v>
      </c>
      <c r="D443" s="6" t="s">
        <v>402</v>
      </c>
      <c r="E443" s="6" t="s">
        <v>115</v>
      </c>
      <c r="F443" s="6"/>
      <c r="G443" s="118">
        <f>G444</f>
        <v>1369.5872</v>
      </c>
      <c r="H443" s="48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60"/>
      <c r="Y443" s="52"/>
      <c r="Z443" s="118">
        <f>Z444</f>
        <v>0</v>
      </c>
      <c r="AA443" s="140">
        <f t="shared" si="48"/>
        <v>0</v>
      </c>
    </row>
    <row r="444" spans="1:27" ht="16.5" outlineLevel="6" thickBot="1">
      <c r="A444" s="77" t="s">
        <v>83</v>
      </c>
      <c r="B444" s="107">
        <v>953</v>
      </c>
      <c r="C444" s="74" t="s">
        <v>18</v>
      </c>
      <c r="D444" s="74" t="s">
        <v>402</v>
      </c>
      <c r="E444" s="74" t="s">
        <v>84</v>
      </c>
      <c r="F444" s="74"/>
      <c r="G444" s="115">
        <v>1369.5872</v>
      </c>
      <c r="H444" s="48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60"/>
      <c r="Y444" s="52"/>
      <c r="Z444" s="115">
        <v>0</v>
      </c>
      <c r="AA444" s="140">
        <f t="shared" si="48"/>
        <v>0</v>
      </c>
    </row>
    <row r="445" spans="1:27" ht="63.75" outlineLevel="6" thickBot="1">
      <c r="A445" s="101" t="s">
        <v>438</v>
      </c>
      <c r="B445" s="106">
        <v>953</v>
      </c>
      <c r="C445" s="72" t="s">
        <v>18</v>
      </c>
      <c r="D445" s="72" t="s">
        <v>439</v>
      </c>
      <c r="E445" s="72" t="s">
        <v>5</v>
      </c>
      <c r="F445" s="72"/>
      <c r="G445" s="116">
        <f>G446</f>
        <v>51.35952</v>
      </c>
      <c r="H445" s="48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60"/>
      <c r="Y445" s="52"/>
      <c r="Z445" s="116">
        <f>Z446</f>
        <v>0</v>
      </c>
      <c r="AA445" s="140">
        <f t="shared" si="48"/>
        <v>0</v>
      </c>
    </row>
    <row r="446" spans="1:27" ht="16.5" outlineLevel="6" thickBot="1">
      <c r="A446" s="5" t="s">
        <v>116</v>
      </c>
      <c r="B446" s="21">
        <v>953</v>
      </c>
      <c r="C446" s="6" t="s">
        <v>18</v>
      </c>
      <c r="D446" s="6" t="s">
        <v>439</v>
      </c>
      <c r="E446" s="6" t="s">
        <v>115</v>
      </c>
      <c r="F446" s="6"/>
      <c r="G446" s="118">
        <f>G447</f>
        <v>51.35952</v>
      </c>
      <c r="H446" s="48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60"/>
      <c r="Y446" s="52"/>
      <c r="Z446" s="118">
        <f>Z447</f>
        <v>0</v>
      </c>
      <c r="AA446" s="140">
        <f t="shared" si="48"/>
        <v>0</v>
      </c>
    </row>
    <row r="447" spans="1:27" ht="16.5" outlineLevel="6" thickBot="1">
      <c r="A447" s="77" t="s">
        <v>83</v>
      </c>
      <c r="B447" s="107">
        <v>953</v>
      </c>
      <c r="C447" s="74" t="s">
        <v>18</v>
      </c>
      <c r="D447" s="74" t="s">
        <v>439</v>
      </c>
      <c r="E447" s="74" t="s">
        <v>84</v>
      </c>
      <c r="F447" s="74"/>
      <c r="G447" s="115">
        <v>51.35952</v>
      </c>
      <c r="H447" s="48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60"/>
      <c r="Y447" s="52"/>
      <c r="Z447" s="115">
        <v>0</v>
      </c>
      <c r="AA447" s="140">
        <f t="shared" si="48"/>
        <v>0</v>
      </c>
    </row>
    <row r="448" spans="1:27" ht="32.25" outlineLevel="6" thickBot="1">
      <c r="A448" s="108" t="s">
        <v>227</v>
      </c>
      <c r="B448" s="111">
        <v>953</v>
      </c>
      <c r="C448" s="9" t="s">
        <v>18</v>
      </c>
      <c r="D448" s="9" t="s">
        <v>314</v>
      </c>
      <c r="E448" s="9" t="s">
        <v>5</v>
      </c>
      <c r="F448" s="9"/>
      <c r="G448" s="120">
        <f>G449</f>
        <v>0</v>
      </c>
      <c r="H448" s="30" t="e">
        <f>H449+#REF!+#REF!+H466</f>
        <v>#REF!</v>
      </c>
      <c r="I448" s="30" t="e">
        <f>I449+#REF!+#REF!+I466</f>
        <v>#REF!</v>
      </c>
      <c r="J448" s="30" t="e">
        <f>J449+#REF!+#REF!+J466</f>
        <v>#REF!</v>
      </c>
      <c r="K448" s="30" t="e">
        <f>K449+#REF!+#REF!+K466</f>
        <v>#REF!</v>
      </c>
      <c r="L448" s="30" t="e">
        <f>L449+#REF!+#REF!+L466</f>
        <v>#REF!</v>
      </c>
      <c r="M448" s="30" t="e">
        <f>M449+#REF!+#REF!+M466</f>
        <v>#REF!</v>
      </c>
      <c r="N448" s="30" t="e">
        <f>N449+#REF!+#REF!+N466</f>
        <v>#REF!</v>
      </c>
      <c r="O448" s="30" t="e">
        <f>O449+#REF!+#REF!+O466</f>
        <v>#REF!</v>
      </c>
      <c r="P448" s="30" t="e">
        <f>P449+#REF!+#REF!+P466</f>
        <v>#REF!</v>
      </c>
      <c r="Q448" s="30" t="e">
        <f>Q449+#REF!+#REF!+Q466</f>
        <v>#REF!</v>
      </c>
      <c r="R448" s="30" t="e">
        <f>R449+#REF!+#REF!+R466</f>
        <v>#REF!</v>
      </c>
      <c r="S448" s="30" t="e">
        <f>S449+#REF!+#REF!+S466</f>
        <v>#REF!</v>
      </c>
      <c r="T448" s="30" t="e">
        <f>T449+#REF!+#REF!+T466</f>
        <v>#REF!</v>
      </c>
      <c r="U448" s="30" t="e">
        <f>U449+#REF!+#REF!+U466</f>
        <v>#REF!</v>
      </c>
      <c r="V448" s="30" t="e">
        <f>V449+#REF!+#REF!+V466</f>
        <v>#REF!</v>
      </c>
      <c r="W448" s="30" t="e">
        <f>W449+#REF!+#REF!+W466</f>
        <v>#REF!</v>
      </c>
      <c r="X448" s="30" t="e">
        <f>X449+#REF!+#REF!+X466</f>
        <v>#REF!</v>
      </c>
      <c r="Y448" s="52" t="e">
        <f>X448/G436*100</f>
        <v>#REF!</v>
      </c>
      <c r="Z448" s="120">
        <f>Z449</f>
        <v>0</v>
      </c>
      <c r="AA448" s="140">
        <v>0</v>
      </c>
    </row>
    <row r="449" spans="1:27" ht="32.25" outlineLevel="6" thickBot="1">
      <c r="A449" s="101" t="s">
        <v>178</v>
      </c>
      <c r="B449" s="106">
        <v>953</v>
      </c>
      <c r="C449" s="72" t="s">
        <v>18</v>
      </c>
      <c r="D449" s="72" t="s">
        <v>315</v>
      </c>
      <c r="E449" s="72" t="s">
        <v>5</v>
      </c>
      <c r="F449" s="72"/>
      <c r="G449" s="121">
        <f>G450</f>
        <v>0</v>
      </c>
      <c r="H449" s="31">
        <f aca="true" t="shared" si="59" ref="H449:X449">H450</f>
        <v>0</v>
      </c>
      <c r="I449" s="31">
        <f t="shared" si="59"/>
        <v>0</v>
      </c>
      <c r="J449" s="31">
        <f t="shared" si="59"/>
        <v>0</v>
      </c>
      <c r="K449" s="31">
        <f t="shared" si="59"/>
        <v>0</v>
      </c>
      <c r="L449" s="31">
        <f t="shared" si="59"/>
        <v>0</v>
      </c>
      <c r="M449" s="31">
        <f t="shared" si="59"/>
        <v>0</v>
      </c>
      <c r="N449" s="31">
        <f t="shared" si="59"/>
        <v>0</v>
      </c>
      <c r="O449" s="31">
        <f t="shared" si="59"/>
        <v>0</v>
      </c>
      <c r="P449" s="31">
        <f t="shared" si="59"/>
        <v>0</v>
      </c>
      <c r="Q449" s="31">
        <f t="shared" si="59"/>
        <v>0</v>
      </c>
      <c r="R449" s="31">
        <f t="shared" si="59"/>
        <v>0</v>
      </c>
      <c r="S449" s="31">
        <f t="shared" si="59"/>
        <v>0</v>
      </c>
      <c r="T449" s="31">
        <f t="shared" si="59"/>
        <v>0</v>
      </c>
      <c r="U449" s="31">
        <f t="shared" si="59"/>
        <v>0</v>
      </c>
      <c r="V449" s="31">
        <f t="shared" si="59"/>
        <v>0</v>
      </c>
      <c r="W449" s="31">
        <f t="shared" si="59"/>
        <v>0</v>
      </c>
      <c r="X449" s="58">
        <f t="shared" si="59"/>
        <v>48148.89725</v>
      </c>
      <c r="Y449" s="52">
        <f>X449/G437*100</f>
        <v>55.53313870338974</v>
      </c>
      <c r="Z449" s="121">
        <f>Z450</f>
        <v>0</v>
      </c>
      <c r="AA449" s="140">
        <v>0</v>
      </c>
    </row>
    <row r="450" spans="1:27" ht="16.5" outlineLevel="6" thickBot="1">
      <c r="A450" s="5" t="s">
        <v>116</v>
      </c>
      <c r="B450" s="21">
        <v>953</v>
      </c>
      <c r="C450" s="6" t="s">
        <v>18</v>
      </c>
      <c r="D450" s="6" t="s">
        <v>315</v>
      </c>
      <c r="E450" s="6" t="s">
        <v>115</v>
      </c>
      <c r="F450" s="6"/>
      <c r="G450" s="122">
        <f>G451</f>
        <v>0</v>
      </c>
      <c r="H450" s="32">
        <f aca="true" t="shared" si="60" ref="H450:X450">H461</f>
        <v>0</v>
      </c>
      <c r="I450" s="32">
        <f t="shared" si="60"/>
        <v>0</v>
      </c>
      <c r="J450" s="32">
        <f t="shared" si="60"/>
        <v>0</v>
      </c>
      <c r="K450" s="32">
        <f t="shared" si="60"/>
        <v>0</v>
      </c>
      <c r="L450" s="32">
        <f t="shared" si="60"/>
        <v>0</v>
      </c>
      <c r="M450" s="32">
        <f t="shared" si="60"/>
        <v>0</v>
      </c>
      <c r="N450" s="32">
        <f t="shared" si="60"/>
        <v>0</v>
      </c>
      <c r="O450" s="32">
        <f t="shared" si="60"/>
        <v>0</v>
      </c>
      <c r="P450" s="32">
        <f t="shared" si="60"/>
        <v>0</v>
      </c>
      <c r="Q450" s="32">
        <f t="shared" si="60"/>
        <v>0</v>
      </c>
      <c r="R450" s="32">
        <f t="shared" si="60"/>
        <v>0</v>
      </c>
      <c r="S450" s="32">
        <f t="shared" si="60"/>
        <v>0</v>
      </c>
      <c r="T450" s="32">
        <f t="shared" si="60"/>
        <v>0</v>
      </c>
      <c r="U450" s="32">
        <f t="shared" si="60"/>
        <v>0</v>
      </c>
      <c r="V450" s="32">
        <f t="shared" si="60"/>
        <v>0</v>
      </c>
      <c r="W450" s="32">
        <f t="shared" si="60"/>
        <v>0</v>
      </c>
      <c r="X450" s="57">
        <f t="shared" si="60"/>
        <v>48148.89725</v>
      </c>
      <c r="Y450" s="52">
        <f>X450/G438*100</f>
        <v>55.53313870338974</v>
      </c>
      <c r="Z450" s="122">
        <f>Z451</f>
        <v>0</v>
      </c>
      <c r="AA450" s="140">
        <v>0</v>
      </c>
    </row>
    <row r="451" spans="1:27" ht="16.5" outlineLevel="6" thickBot="1">
      <c r="A451" s="77" t="s">
        <v>83</v>
      </c>
      <c r="B451" s="107">
        <v>953</v>
      </c>
      <c r="C451" s="74" t="s">
        <v>18</v>
      </c>
      <c r="D451" s="74" t="s">
        <v>315</v>
      </c>
      <c r="E451" s="74" t="s">
        <v>84</v>
      </c>
      <c r="F451" s="74"/>
      <c r="G451" s="123">
        <v>0</v>
      </c>
      <c r="H451" s="48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67"/>
      <c r="Y451" s="52"/>
      <c r="Z451" s="123">
        <v>0</v>
      </c>
      <c r="AA451" s="140">
        <v>0</v>
      </c>
    </row>
    <row r="452" spans="1:27" ht="16.5" outlineLevel="6" thickBot="1">
      <c r="A452" s="108" t="s">
        <v>346</v>
      </c>
      <c r="B452" s="111">
        <v>953</v>
      </c>
      <c r="C452" s="9" t="s">
        <v>18</v>
      </c>
      <c r="D452" s="9" t="s">
        <v>348</v>
      </c>
      <c r="E452" s="9" t="s">
        <v>5</v>
      </c>
      <c r="F452" s="9"/>
      <c r="G452" s="114">
        <f>G453</f>
        <v>0</v>
      </c>
      <c r="H452" s="48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67"/>
      <c r="Y452" s="52"/>
      <c r="Z452" s="114">
        <f>Z453</f>
        <v>0</v>
      </c>
      <c r="AA452" s="140">
        <v>0</v>
      </c>
    </row>
    <row r="453" spans="1:27" ht="15" customHeight="1" outlineLevel="6" thickBot="1">
      <c r="A453" s="101" t="s">
        <v>347</v>
      </c>
      <c r="B453" s="106">
        <v>953</v>
      </c>
      <c r="C453" s="72" t="s">
        <v>18</v>
      </c>
      <c r="D453" s="72" t="s">
        <v>359</v>
      </c>
      <c r="E453" s="72" t="s">
        <v>5</v>
      </c>
      <c r="F453" s="72"/>
      <c r="G453" s="116">
        <f>G454</f>
        <v>0</v>
      </c>
      <c r="H453" s="48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67"/>
      <c r="Y453" s="52"/>
      <c r="Z453" s="116">
        <f>Z454</f>
        <v>0</v>
      </c>
      <c r="AA453" s="140">
        <v>0</v>
      </c>
    </row>
    <row r="454" spans="1:27" ht="16.5" outlineLevel="6" thickBot="1">
      <c r="A454" s="5" t="s">
        <v>116</v>
      </c>
      <c r="B454" s="21">
        <v>953</v>
      </c>
      <c r="C454" s="6" t="s">
        <v>18</v>
      </c>
      <c r="D454" s="6" t="s">
        <v>359</v>
      </c>
      <c r="E454" s="6" t="s">
        <v>115</v>
      </c>
      <c r="F454" s="6"/>
      <c r="G454" s="118">
        <f>G455</f>
        <v>0</v>
      </c>
      <c r="H454" s="48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67"/>
      <c r="Y454" s="52"/>
      <c r="Z454" s="118">
        <f>Z455</f>
        <v>0</v>
      </c>
      <c r="AA454" s="140">
        <v>0</v>
      </c>
    </row>
    <row r="455" spans="1:27" ht="16.5" outlineLevel="6" thickBot="1">
      <c r="A455" s="77" t="s">
        <v>83</v>
      </c>
      <c r="B455" s="107">
        <v>953</v>
      </c>
      <c r="C455" s="74" t="s">
        <v>18</v>
      </c>
      <c r="D455" s="74" t="s">
        <v>359</v>
      </c>
      <c r="E455" s="74" t="s">
        <v>84</v>
      </c>
      <c r="F455" s="74"/>
      <c r="G455" s="115">
        <v>0</v>
      </c>
      <c r="H455" s="48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67"/>
      <c r="Y455" s="52"/>
      <c r="Z455" s="115">
        <v>0</v>
      </c>
      <c r="AA455" s="140">
        <v>0</v>
      </c>
    </row>
    <row r="456" spans="1:27" ht="16.5" outlineLevel="6" thickBot="1">
      <c r="A456" s="100" t="s">
        <v>39</v>
      </c>
      <c r="B456" s="18">
        <v>953</v>
      </c>
      <c r="C456" s="36" t="s">
        <v>19</v>
      </c>
      <c r="D456" s="36" t="s">
        <v>245</v>
      </c>
      <c r="E456" s="36" t="s">
        <v>5</v>
      </c>
      <c r="F456" s="36"/>
      <c r="G456" s="233">
        <f>G461+G457+G487</f>
        <v>422492.71281</v>
      </c>
      <c r="H456" s="182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211"/>
      <c r="Y456" s="174"/>
      <c r="Z456" s="233">
        <f>Z461+Z457+Z487</f>
        <v>105628.361</v>
      </c>
      <c r="AA456" s="140">
        <f t="shared" si="48"/>
        <v>25.00122671879132</v>
      </c>
    </row>
    <row r="457" spans="1:27" ht="32.25" outlineLevel="6" thickBot="1">
      <c r="A457" s="91" t="s">
        <v>131</v>
      </c>
      <c r="B457" s="19">
        <v>953</v>
      </c>
      <c r="C457" s="9" t="s">
        <v>19</v>
      </c>
      <c r="D457" s="9" t="s">
        <v>246</v>
      </c>
      <c r="E457" s="9" t="s">
        <v>5</v>
      </c>
      <c r="F457" s="9"/>
      <c r="G457" s="184">
        <f>G458</f>
        <v>12173.69615</v>
      </c>
      <c r="H457" s="182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211"/>
      <c r="Y457" s="174"/>
      <c r="Z457" s="184">
        <f>Z458</f>
        <v>12173.696</v>
      </c>
      <c r="AA457" s="140">
        <f aca="true" t="shared" si="61" ref="AA457:AA519">Z457/G457*100</f>
        <v>99.9999987678352</v>
      </c>
    </row>
    <row r="458" spans="1:27" ht="32.25" outlineLevel="6" thickBot="1">
      <c r="A458" s="91" t="s">
        <v>132</v>
      </c>
      <c r="B458" s="19">
        <v>953</v>
      </c>
      <c r="C458" s="9" t="s">
        <v>19</v>
      </c>
      <c r="D458" s="9" t="s">
        <v>247</v>
      </c>
      <c r="E458" s="9" t="s">
        <v>5</v>
      </c>
      <c r="F458" s="9"/>
      <c r="G458" s="184">
        <f>G459</f>
        <v>12173.69615</v>
      </c>
      <c r="H458" s="182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211"/>
      <c r="Y458" s="174"/>
      <c r="Z458" s="184">
        <f>Z459</f>
        <v>12173.696</v>
      </c>
      <c r="AA458" s="140">
        <f t="shared" si="61"/>
        <v>99.9999987678352</v>
      </c>
    </row>
    <row r="459" spans="1:27" ht="32.25" outlineLevel="6" thickBot="1">
      <c r="A459" s="75" t="s">
        <v>360</v>
      </c>
      <c r="B459" s="71">
        <v>953</v>
      </c>
      <c r="C459" s="72" t="s">
        <v>19</v>
      </c>
      <c r="D459" s="72" t="s">
        <v>251</v>
      </c>
      <c r="E459" s="72" t="s">
        <v>5</v>
      </c>
      <c r="F459" s="72"/>
      <c r="G459" s="116">
        <f>G460</f>
        <v>12173.69615</v>
      </c>
      <c r="H459" s="182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211"/>
      <c r="Y459" s="174"/>
      <c r="Z459" s="116">
        <f>Z460</f>
        <v>12173.696</v>
      </c>
      <c r="AA459" s="140">
        <f t="shared" si="61"/>
        <v>99.9999987678352</v>
      </c>
    </row>
    <row r="460" spans="1:29" ht="16.5" outlineLevel="6" thickBot="1">
      <c r="A460" s="125" t="s">
        <v>83</v>
      </c>
      <c r="B460" s="141">
        <v>953</v>
      </c>
      <c r="C460" s="126" t="s">
        <v>19</v>
      </c>
      <c r="D460" s="126" t="s">
        <v>387</v>
      </c>
      <c r="E460" s="126" t="s">
        <v>84</v>
      </c>
      <c r="F460" s="126"/>
      <c r="G460" s="127">
        <v>12173.69615</v>
      </c>
      <c r="H460" s="234"/>
      <c r="I460" s="235"/>
      <c r="J460" s="235"/>
      <c r="K460" s="235"/>
      <c r="L460" s="235"/>
      <c r="M460" s="235"/>
      <c r="N460" s="235"/>
      <c r="O460" s="235"/>
      <c r="P460" s="235"/>
      <c r="Q460" s="235"/>
      <c r="R460" s="235"/>
      <c r="S460" s="235"/>
      <c r="T460" s="235"/>
      <c r="U460" s="235"/>
      <c r="V460" s="235"/>
      <c r="W460" s="235"/>
      <c r="X460" s="236"/>
      <c r="Y460" s="194"/>
      <c r="Z460" s="127">
        <v>12173.696</v>
      </c>
      <c r="AA460" s="140">
        <f t="shared" si="61"/>
        <v>99.9999987678352</v>
      </c>
      <c r="AC460" s="240"/>
    </row>
    <row r="461" spans="1:29" ht="16.5" outlineLevel="6" thickBot="1">
      <c r="A461" s="65" t="s">
        <v>226</v>
      </c>
      <c r="B461" s="19">
        <v>953</v>
      </c>
      <c r="C461" s="9" t="s">
        <v>19</v>
      </c>
      <c r="D461" s="9" t="s">
        <v>309</v>
      </c>
      <c r="E461" s="9" t="s">
        <v>5</v>
      </c>
      <c r="F461" s="9"/>
      <c r="G461" s="184">
        <f>G462</f>
        <v>410299.01666</v>
      </c>
      <c r="H461" s="185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83"/>
      <c r="X461" s="186">
        <v>48148.89725</v>
      </c>
      <c r="Y461" s="174" t="e">
        <f>X461/G451*100</f>
        <v>#DIV/0!</v>
      </c>
      <c r="Z461" s="184">
        <f>Z462</f>
        <v>93454.66500000001</v>
      </c>
      <c r="AA461" s="140">
        <f t="shared" si="61"/>
        <v>22.777209109775303</v>
      </c>
      <c r="AC461" s="240"/>
    </row>
    <row r="462" spans="1:29" ht="16.5" outlineLevel="6" thickBot="1">
      <c r="A462" s="109" t="s">
        <v>179</v>
      </c>
      <c r="B462" s="20">
        <v>953</v>
      </c>
      <c r="C462" s="9" t="s">
        <v>19</v>
      </c>
      <c r="D462" s="9" t="s">
        <v>316</v>
      </c>
      <c r="E462" s="9" t="s">
        <v>5</v>
      </c>
      <c r="F462" s="9"/>
      <c r="G462" s="184">
        <f>G463+G466+G469+G481+G484+G472+G475+G478</f>
        <v>410299.01666</v>
      </c>
      <c r="H462" s="182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7"/>
      <c r="Y462" s="174"/>
      <c r="Z462" s="184">
        <f>Z463+Z466+Z469+Z481+Z484+Z472+Z475+Z478</f>
        <v>93454.66500000001</v>
      </c>
      <c r="AA462" s="140">
        <f t="shared" si="61"/>
        <v>22.777209109775303</v>
      </c>
      <c r="AC462" s="240"/>
    </row>
    <row r="463" spans="1:29" ht="32.25" outlineLevel="6" thickBot="1">
      <c r="A463" s="75" t="s">
        <v>154</v>
      </c>
      <c r="B463" s="71">
        <v>953</v>
      </c>
      <c r="C463" s="72" t="s">
        <v>19</v>
      </c>
      <c r="D463" s="72" t="s">
        <v>317</v>
      </c>
      <c r="E463" s="72" t="s">
        <v>5</v>
      </c>
      <c r="F463" s="72"/>
      <c r="G463" s="188">
        <f>G464</f>
        <v>88840</v>
      </c>
      <c r="H463" s="182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211"/>
      <c r="Y463" s="174"/>
      <c r="Z463" s="188">
        <f>Z464</f>
        <v>24194.99</v>
      </c>
      <c r="AA463" s="140">
        <f t="shared" si="61"/>
        <v>27.234342638451146</v>
      </c>
      <c r="AC463" s="240"/>
    </row>
    <row r="464" spans="1:29" ht="16.5" outlineLevel="6" thickBot="1">
      <c r="A464" s="5" t="s">
        <v>116</v>
      </c>
      <c r="B464" s="21">
        <v>953</v>
      </c>
      <c r="C464" s="6" t="s">
        <v>19</v>
      </c>
      <c r="D464" s="6" t="s">
        <v>317</v>
      </c>
      <c r="E464" s="6" t="s">
        <v>115</v>
      </c>
      <c r="F464" s="6"/>
      <c r="G464" s="190">
        <f>G465</f>
        <v>88840</v>
      </c>
      <c r="H464" s="185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83"/>
      <c r="X464" s="186">
        <v>19460.04851</v>
      </c>
      <c r="Y464" s="174" t="e">
        <f>X464/#REF!*100</f>
        <v>#REF!</v>
      </c>
      <c r="Z464" s="190">
        <f>Z465</f>
        <v>24194.99</v>
      </c>
      <c r="AA464" s="140">
        <f t="shared" si="61"/>
        <v>27.234342638451146</v>
      </c>
      <c r="AC464" s="240"/>
    </row>
    <row r="465" spans="1:29" ht="48" outlineLevel="6" thickBot="1">
      <c r="A465" s="80" t="s">
        <v>197</v>
      </c>
      <c r="B465" s="73">
        <v>953</v>
      </c>
      <c r="C465" s="74" t="s">
        <v>19</v>
      </c>
      <c r="D465" s="74" t="s">
        <v>317</v>
      </c>
      <c r="E465" s="74" t="s">
        <v>85</v>
      </c>
      <c r="F465" s="74"/>
      <c r="G465" s="192">
        <v>88840</v>
      </c>
      <c r="H465" s="182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7"/>
      <c r="Y465" s="174"/>
      <c r="Z465" s="192">
        <v>24194.99</v>
      </c>
      <c r="AA465" s="140">
        <f t="shared" si="61"/>
        <v>27.234342638451146</v>
      </c>
      <c r="AC465" s="240"/>
    </row>
    <row r="466" spans="1:29" ht="32.25" outlineLevel="6" thickBot="1">
      <c r="A466" s="101" t="s">
        <v>194</v>
      </c>
      <c r="B466" s="71">
        <v>953</v>
      </c>
      <c r="C466" s="72" t="s">
        <v>19</v>
      </c>
      <c r="D466" s="72" t="s">
        <v>321</v>
      </c>
      <c r="E466" s="72" t="s">
        <v>5</v>
      </c>
      <c r="F466" s="72"/>
      <c r="G466" s="188">
        <f>G467</f>
        <v>5582.44605</v>
      </c>
      <c r="H466" s="178" t="e">
        <f aca="true" t="shared" si="62" ref="H466:X466">H467</f>
        <v>#REF!</v>
      </c>
      <c r="I466" s="178" t="e">
        <f t="shared" si="62"/>
        <v>#REF!</v>
      </c>
      <c r="J466" s="178" t="e">
        <f t="shared" si="62"/>
        <v>#REF!</v>
      </c>
      <c r="K466" s="178" t="e">
        <f t="shared" si="62"/>
        <v>#REF!</v>
      </c>
      <c r="L466" s="178" t="e">
        <f t="shared" si="62"/>
        <v>#REF!</v>
      </c>
      <c r="M466" s="178" t="e">
        <f t="shared" si="62"/>
        <v>#REF!</v>
      </c>
      <c r="N466" s="178" t="e">
        <f t="shared" si="62"/>
        <v>#REF!</v>
      </c>
      <c r="O466" s="178" t="e">
        <f t="shared" si="62"/>
        <v>#REF!</v>
      </c>
      <c r="P466" s="178" t="e">
        <f t="shared" si="62"/>
        <v>#REF!</v>
      </c>
      <c r="Q466" s="178" t="e">
        <f t="shared" si="62"/>
        <v>#REF!</v>
      </c>
      <c r="R466" s="178" t="e">
        <f t="shared" si="62"/>
        <v>#REF!</v>
      </c>
      <c r="S466" s="178" t="e">
        <f t="shared" si="62"/>
        <v>#REF!</v>
      </c>
      <c r="T466" s="178" t="e">
        <f t="shared" si="62"/>
        <v>#REF!</v>
      </c>
      <c r="U466" s="178" t="e">
        <f t="shared" si="62"/>
        <v>#REF!</v>
      </c>
      <c r="V466" s="178" t="e">
        <f t="shared" si="62"/>
        <v>#REF!</v>
      </c>
      <c r="W466" s="178" t="e">
        <f t="shared" si="62"/>
        <v>#REF!</v>
      </c>
      <c r="X466" s="178" t="e">
        <f t="shared" si="62"/>
        <v>#REF!</v>
      </c>
      <c r="Y466" s="174">
        <v>0</v>
      </c>
      <c r="Z466" s="188">
        <f>Z467</f>
        <v>460.908</v>
      </c>
      <c r="AA466" s="140">
        <f t="shared" si="61"/>
        <v>8.25638073116712</v>
      </c>
      <c r="AC466" s="240"/>
    </row>
    <row r="467" spans="1:29" ht="16.5" outlineLevel="6" thickBot="1">
      <c r="A467" s="5" t="s">
        <v>116</v>
      </c>
      <c r="B467" s="21">
        <v>953</v>
      </c>
      <c r="C467" s="6" t="s">
        <v>19</v>
      </c>
      <c r="D467" s="6" t="s">
        <v>321</v>
      </c>
      <c r="E467" s="6" t="s">
        <v>115</v>
      </c>
      <c r="F467" s="6"/>
      <c r="G467" s="190">
        <f>G468</f>
        <v>5582.44605</v>
      </c>
      <c r="H467" s="134" t="e">
        <f>#REF!</f>
        <v>#REF!</v>
      </c>
      <c r="I467" s="134" t="e">
        <f>#REF!</f>
        <v>#REF!</v>
      </c>
      <c r="J467" s="134" t="e">
        <f>#REF!</f>
        <v>#REF!</v>
      </c>
      <c r="K467" s="134" t="e">
        <f>#REF!</f>
        <v>#REF!</v>
      </c>
      <c r="L467" s="134" t="e">
        <f>#REF!</f>
        <v>#REF!</v>
      </c>
      <c r="M467" s="134" t="e">
        <f>#REF!</f>
        <v>#REF!</v>
      </c>
      <c r="N467" s="134" t="e">
        <f>#REF!</f>
        <v>#REF!</v>
      </c>
      <c r="O467" s="134" t="e">
        <f>#REF!</f>
        <v>#REF!</v>
      </c>
      <c r="P467" s="134" t="e">
        <f>#REF!</f>
        <v>#REF!</v>
      </c>
      <c r="Q467" s="134" t="e">
        <f>#REF!</f>
        <v>#REF!</v>
      </c>
      <c r="R467" s="134" t="e">
        <f>#REF!</f>
        <v>#REF!</v>
      </c>
      <c r="S467" s="134" t="e">
        <f>#REF!</f>
        <v>#REF!</v>
      </c>
      <c r="T467" s="134" t="e">
        <f>#REF!</f>
        <v>#REF!</v>
      </c>
      <c r="U467" s="134" t="e">
        <f>#REF!</f>
        <v>#REF!</v>
      </c>
      <c r="V467" s="134" t="e">
        <f>#REF!</f>
        <v>#REF!</v>
      </c>
      <c r="W467" s="134" t="e">
        <f>#REF!</f>
        <v>#REF!</v>
      </c>
      <c r="X467" s="134" t="e">
        <f>#REF!</f>
        <v>#REF!</v>
      </c>
      <c r="Y467" s="174">
        <v>0</v>
      </c>
      <c r="Z467" s="190">
        <f>Z468</f>
        <v>460.908</v>
      </c>
      <c r="AA467" s="140">
        <f t="shared" si="61"/>
        <v>8.25638073116712</v>
      </c>
      <c r="AC467" s="240"/>
    </row>
    <row r="468" spans="1:29" ht="16.5" outlineLevel="6" thickBot="1">
      <c r="A468" s="77" t="s">
        <v>83</v>
      </c>
      <c r="B468" s="73">
        <v>953</v>
      </c>
      <c r="C468" s="74" t="s">
        <v>19</v>
      </c>
      <c r="D468" s="74" t="s">
        <v>321</v>
      </c>
      <c r="E468" s="74" t="s">
        <v>84</v>
      </c>
      <c r="F468" s="74"/>
      <c r="G468" s="192">
        <v>5582.44605</v>
      </c>
      <c r="H468" s="182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  <c r="X468" s="182"/>
      <c r="Y468" s="174"/>
      <c r="Z468" s="192">
        <v>460.908</v>
      </c>
      <c r="AA468" s="140">
        <f t="shared" si="61"/>
        <v>8.25638073116712</v>
      </c>
      <c r="AC468" s="240"/>
    </row>
    <row r="469" spans="1:29" ht="63.75" outlineLevel="6" thickBot="1">
      <c r="A469" s="110" t="s">
        <v>180</v>
      </c>
      <c r="B469" s="112">
        <v>953</v>
      </c>
      <c r="C469" s="72" t="s">
        <v>19</v>
      </c>
      <c r="D469" s="72" t="s">
        <v>318</v>
      </c>
      <c r="E469" s="72" t="s">
        <v>5</v>
      </c>
      <c r="F469" s="72"/>
      <c r="G469" s="188">
        <f>G470</f>
        <v>291581</v>
      </c>
      <c r="H469" s="178"/>
      <c r="I469" s="178"/>
      <c r="J469" s="178"/>
      <c r="K469" s="178"/>
      <c r="L469" s="178"/>
      <c r="M469" s="178"/>
      <c r="N469" s="178"/>
      <c r="O469" s="178"/>
      <c r="P469" s="178"/>
      <c r="Q469" s="178"/>
      <c r="R469" s="178"/>
      <c r="S469" s="178"/>
      <c r="T469" s="178"/>
      <c r="U469" s="178"/>
      <c r="V469" s="178"/>
      <c r="W469" s="178"/>
      <c r="X469" s="178"/>
      <c r="Y469" s="174"/>
      <c r="Z469" s="188">
        <f>Z470</f>
        <v>65000</v>
      </c>
      <c r="AA469" s="140">
        <f t="shared" si="61"/>
        <v>22.292261841478012</v>
      </c>
      <c r="AC469" s="240"/>
    </row>
    <row r="470" spans="1:29" ht="23.25" customHeight="1" outlineLevel="6" thickBot="1">
      <c r="A470" s="5" t="s">
        <v>116</v>
      </c>
      <c r="B470" s="21">
        <v>953</v>
      </c>
      <c r="C470" s="6" t="s">
        <v>19</v>
      </c>
      <c r="D470" s="6" t="s">
        <v>318</v>
      </c>
      <c r="E470" s="6" t="s">
        <v>115</v>
      </c>
      <c r="F470" s="6"/>
      <c r="G470" s="190">
        <f>G471</f>
        <v>291581</v>
      </c>
      <c r="H470" s="198"/>
      <c r="I470" s="181"/>
      <c r="J470" s="181"/>
      <c r="K470" s="181"/>
      <c r="L470" s="181"/>
      <c r="M470" s="181"/>
      <c r="N470" s="181"/>
      <c r="O470" s="181"/>
      <c r="P470" s="181"/>
      <c r="Q470" s="181"/>
      <c r="R470" s="181"/>
      <c r="S470" s="181"/>
      <c r="T470" s="181"/>
      <c r="U470" s="181"/>
      <c r="V470" s="181"/>
      <c r="W470" s="181"/>
      <c r="X470" s="198"/>
      <c r="Y470" s="174"/>
      <c r="Z470" s="190">
        <f>Z471</f>
        <v>65000</v>
      </c>
      <c r="AA470" s="140">
        <f t="shared" si="61"/>
        <v>22.292261841478012</v>
      </c>
      <c r="AC470" s="240"/>
    </row>
    <row r="471" spans="1:29" ht="18.75" customHeight="1" outlineLevel="6" thickBot="1">
      <c r="A471" s="80" t="s">
        <v>197</v>
      </c>
      <c r="B471" s="73">
        <v>953</v>
      </c>
      <c r="C471" s="74" t="s">
        <v>19</v>
      </c>
      <c r="D471" s="74" t="s">
        <v>318</v>
      </c>
      <c r="E471" s="74" t="s">
        <v>85</v>
      </c>
      <c r="F471" s="74"/>
      <c r="G471" s="192">
        <v>291581</v>
      </c>
      <c r="H471" s="198"/>
      <c r="I471" s="181"/>
      <c r="J471" s="181"/>
      <c r="K471" s="181"/>
      <c r="L471" s="181"/>
      <c r="M471" s="181"/>
      <c r="N471" s="181"/>
      <c r="O471" s="181"/>
      <c r="P471" s="181"/>
      <c r="Q471" s="181"/>
      <c r="R471" s="181"/>
      <c r="S471" s="181"/>
      <c r="T471" s="181"/>
      <c r="U471" s="181"/>
      <c r="V471" s="181"/>
      <c r="W471" s="181"/>
      <c r="X471" s="198"/>
      <c r="Y471" s="174"/>
      <c r="Z471" s="192">
        <v>65000</v>
      </c>
      <c r="AA471" s="140">
        <f t="shared" si="61"/>
        <v>22.292261841478012</v>
      </c>
      <c r="AC471" s="240"/>
    </row>
    <row r="472" spans="1:29" ht="48.75" customHeight="1" outlineLevel="6" thickBot="1">
      <c r="A472" s="110" t="s">
        <v>395</v>
      </c>
      <c r="B472" s="112">
        <v>953</v>
      </c>
      <c r="C472" s="72" t="s">
        <v>19</v>
      </c>
      <c r="D472" s="72" t="s">
        <v>396</v>
      </c>
      <c r="E472" s="72" t="s">
        <v>5</v>
      </c>
      <c r="F472" s="72"/>
      <c r="G472" s="188">
        <f>G473</f>
        <v>17985.202</v>
      </c>
      <c r="H472" s="223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179"/>
      <c r="U472" s="179"/>
      <c r="V472" s="179"/>
      <c r="W472" s="179"/>
      <c r="X472" s="223"/>
      <c r="Y472" s="174"/>
      <c r="Z472" s="188">
        <f>Z473</f>
        <v>3798.767</v>
      </c>
      <c r="AA472" s="140">
        <f t="shared" si="61"/>
        <v>21.12162543406518</v>
      </c>
      <c r="AC472" s="240"/>
    </row>
    <row r="473" spans="1:29" ht="18.75" customHeight="1" outlineLevel="6" thickBot="1">
      <c r="A473" s="5" t="s">
        <v>116</v>
      </c>
      <c r="B473" s="21">
        <v>953</v>
      </c>
      <c r="C473" s="6" t="s">
        <v>19</v>
      </c>
      <c r="D473" s="6" t="s">
        <v>396</v>
      </c>
      <c r="E473" s="6" t="s">
        <v>115</v>
      </c>
      <c r="F473" s="6"/>
      <c r="G473" s="190">
        <f>G474</f>
        <v>17985.202</v>
      </c>
      <c r="H473" s="198"/>
      <c r="I473" s="181"/>
      <c r="J473" s="181"/>
      <c r="K473" s="181"/>
      <c r="L473" s="181"/>
      <c r="M473" s="181"/>
      <c r="N473" s="181"/>
      <c r="O473" s="181"/>
      <c r="P473" s="181"/>
      <c r="Q473" s="181"/>
      <c r="R473" s="181"/>
      <c r="S473" s="181"/>
      <c r="T473" s="181"/>
      <c r="U473" s="181"/>
      <c r="V473" s="181"/>
      <c r="W473" s="181"/>
      <c r="X473" s="198"/>
      <c r="Y473" s="174"/>
      <c r="Z473" s="190">
        <f>Z474</f>
        <v>3798.767</v>
      </c>
      <c r="AA473" s="140">
        <f t="shared" si="61"/>
        <v>21.12162543406518</v>
      </c>
      <c r="AC473" s="240"/>
    </row>
    <row r="474" spans="1:29" ht="18.75" customHeight="1" outlineLevel="6" thickBot="1">
      <c r="A474" s="80" t="s">
        <v>197</v>
      </c>
      <c r="B474" s="73">
        <v>953</v>
      </c>
      <c r="C474" s="74" t="s">
        <v>19</v>
      </c>
      <c r="D474" s="74" t="s">
        <v>396</v>
      </c>
      <c r="E474" s="74" t="s">
        <v>85</v>
      </c>
      <c r="F474" s="74"/>
      <c r="G474" s="192">
        <v>17985.202</v>
      </c>
      <c r="H474" s="198"/>
      <c r="I474" s="181"/>
      <c r="J474" s="181"/>
      <c r="K474" s="181"/>
      <c r="L474" s="181"/>
      <c r="M474" s="181"/>
      <c r="N474" s="181"/>
      <c r="O474" s="181"/>
      <c r="P474" s="181"/>
      <c r="Q474" s="181"/>
      <c r="R474" s="181"/>
      <c r="S474" s="181"/>
      <c r="T474" s="181"/>
      <c r="U474" s="181"/>
      <c r="V474" s="181"/>
      <c r="W474" s="181"/>
      <c r="X474" s="198"/>
      <c r="Y474" s="174"/>
      <c r="Z474" s="192">
        <v>3798.767</v>
      </c>
      <c r="AA474" s="140">
        <f t="shared" si="61"/>
        <v>21.12162543406518</v>
      </c>
      <c r="AC474" s="240"/>
    </row>
    <row r="475" spans="1:27" ht="51" customHeight="1" outlineLevel="6" thickBot="1">
      <c r="A475" s="93" t="s">
        <v>403</v>
      </c>
      <c r="B475" s="112">
        <v>953</v>
      </c>
      <c r="C475" s="87" t="s">
        <v>19</v>
      </c>
      <c r="D475" s="72" t="s">
        <v>405</v>
      </c>
      <c r="E475" s="72" t="s">
        <v>5</v>
      </c>
      <c r="F475" s="72"/>
      <c r="G475" s="188">
        <f>G476</f>
        <v>4050</v>
      </c>
      <c r="H475" s="198"/>
      <c r="I475" s="181"/>
      <c r="J475" s="181"/>
      <c r="K475" s="181"/>
      <c r="L475" s="181"/>
      <c r="M475" s="181"/>
      <c r="N475" s="181"/>
      <c r="O475" s="181"/>
      <c r="P475" s="181"/>
      <c r="Q475" s="181"/>
      <c r="R475" s="181"/>
      <c r="S475" s="181"/>
      <c r="T475" s="181"/>
      <c r="U475" s="181"/>
      <c r="V475" s="181"/>
      <c r="W475" s="181"/>
      <c r="X475" s="198"/>
      <c r="Y475" s="174"/>
      <c r="Z475" s="188">
        <f>Z476</f>
        <v>0</v>
      </c>
      <c r="AA475" s="140">
        <f t="shared" si="61"/>
        <v>0</v>
      </c>
    </row>
    <row r="476" spans="1:27" ht="21" customHeight="1" outlineLevel="6" thickBot="1">
      <c r="A476" s="5" t="s">
        <v>116</v>
      </c>
      <c r="B476" s="21">
        <v>953</v>
      </c>
      <c r="C476" s="6" t="s">
        <v>19</v>
      </c>
      <c r="D476" s="6" t="s">
        <v>405</v>
      </c>
      <c r="E476" s="6" t="s">
        <v>115</v>
      </c>
      <c r="F476" s="6"/>
      <c r="G476" s="190">
        <f>G477</f>
        <v>4050</v>
      </c>
      <c r="H476" s="198"/>
      <c r="I476" s="181"/>
      <c r="J476" s="181"/>
      <c r="K476" s="181"/>
      <c r="L476" s="181"/>
      <c r="M476" s="181"/>
      <c r="N476" s="181"/>
      <c r="O476" s="181"/>
      <c r="P476" s="181"/>
      <c r="Q476" s="181"/>
      <c r="R476" s="181"/>
      <c r="S476" s="181"/>
      <c r="T476" s="181"/>
      <c r="U476" s="181"/>
      <c r="V476" s="181"/>
      <c r="W476" s="181"/>
      <c r="X476" s="198"/>
      <c r="Y476" s="174"/>
      <c r="Z476" s="190">
        <f>Z477</f>
        <v>0</v>
      </c>
      <c r="AA476" s="140">
        <f t="shared" si="61"/>
        <v>0</v>
      </c>
    </row>
    <row r="477" spans="1:27" ht="21" customHeight="1" outlineLevel="6" thickBot="1">
      <c r="A477" s="77" t="s">
        <v>83</v>
      </c>
      <c r="B477" s="73">
        <v>953</v>
      </c>
      <c r="C477" s="74" t="s">
        <v>19</v>
      </c>
      <c r="D477" s="74" t="s">
        <v>405</v>
      </c>
      <c r="E477" s="74" t="s">
        <v>84</v>
      </c>
      <c r="F477" s="74"/>
      <c r="G477" s="192">
        <v>4050</v>
      </c>
      <c r="H477" s="198"/>
      <c r="I477" s="181"/>
      <c r="J477" s="181"/>
      <c r="K477" s="181"/>
      <c r="L477" s="181"/>
      <c r="M477" s="181"/>
      <c r="N477" s="181"/>
      <c r="O477" s="181"/>
      <c r="P477" s="181"/>
      <c r="Q477" s="181"/>
      <c r="R477" s="181"/>
      <c r="S477" s="181"/>
      <c r="T477" s="181"/>
      <c r="U477" s="181"/>
      <c r="V477" s="181"/>
      <c r="W477" s="181"/>
      <c r="X477" s="198"/>
      <c r="Y477" s="174"/>
      <c r="Z477" s="192">
        <v>0</v>
      </c>
      <c r="AA477" s="140">
        <f t="shared" si="61"/>
        <v>0</v>
      </c>
    </row>
    <row r="478" spans="1:27" ht="49.5" customHeight="1" outlineLevel="6" thickBot="1">
      <c r="A478" s="93" t="s">
        <v>404</v>
      </c>
      <c r="B478" s="112">
        <v>953</v>
      </c>
      <c r="C478" s="87" t="s">
        <v>19</v>
      </c>
      <c r="D478" s="72" t="s">
        <v>424</v>
      </c>
      <c r="E478" s="72" t="s">
        <v>5</v>
      </c>
      <c r="F478" s="72"/>
      <c r="G478" s="188">
        <f>G479</f>
        <v>557.24264</v>
      </c>
      <c r="H478" s="198"/>
      <c r="I478" s="181"/>
      <c r="J478" s="181"/>
      <c r="K478" s="181"/>
      <c r="L478" s="181"/>
      <c r="M478" s="181"/>
      <c r="N478" s="181"/>
      <c r="O478" s="181"/>
      <c r="P478" s="181"/>
      <c r="Q478" s="181"/>
      <c r="R478" s="181"/>
      <c r="S478" s="181"/>
      <c r="T478" s="181"/>
      <c r="U478" s="181"/>
      <c r="V478" s="181"/>
      <c r="W478" s="181"/>
      <c r="X478" s="198"/>
      <c r="Y478" s="174"/>
      <c r="Z478" s="188">
        <f>Z479</f>
        <v>0</v>
      </c>
      <c r="AA478" s="140">
        <f t="shared" si="61"/>
        <v>0</v>
      </c>
    </row>
    <row r="479" spans="1:27" ht="18.75" customHeight="1" outlineLevel="6" thickBot="1">
      <c r="A479" s="5" t="s">
        <v>116</v>
      </c>
      <c r="B479" s="21">
        <v>953</v>
      </c>
      <c r="C479" s="6" t="s">
        <v>19</v>
      </c>
      <c r="D479" s="6" t="s">
        <v>424</v>
      </c>
      <c r="E479" s="6" t="s">
        <v>115</v>
      </c>
      <c r="F479" s="6"/>
      <c r="G479" s="190">
        <f>G480</f>
        <v>557.24264</v>
      </c>
      <c r="H479" s="198"/>
      <c r="I479" s="181"/>
      <c r="J479" s="181"/>
      <c r="K479" s="181"/>
      <c r="L479" s="181"/>
      <c r="M479" s="181"/>
      <c r="N479" s="181"/>
      <c r="O479" s="181"/>
      <c r="P479" s="181"/>
      <c r="Q479" s="181"/>
      <c r="R479" s="181"/>
      <c r="S479" s="181"/>
      <c r="T479" s="181"/>
      <c r="U479" s="181"/>
      <c r="V479" s="181"/>
      <c r="W479" s="181"/>
      <c r="X479" s="198"/>
      <c r="Y479" s="174"/>
      <c r="Z479" s="190">
        <f>Z480</f>
        <v>0</v>
      </c>
      <c r="AA479" s="140">
        <f t="shared" si="61"/>
        <v>0</v>
      </c>
    </row>
    <row r="480" spans="1:27" ht="18.75" customHeight="1" outlineLevel="6" thickBot="1">
      <c r="A480" s="77" t="s">
        <v>83</v>
      </c>
      <c r="B480" s="73">
        <v>953</v>
      </c>
      <c r="C480" s="74" t="s">
        <v>19</v>
      </c>
      <c r="D480" s="74" t="s">
        <v>424</v>
      </c>
      <c r="E480" s="74" t="s">
        <v>84</v>
      </c>
      <c r="F480" s="74"/>
      <c r="G480" s="192">
        <v>557.24264</v>
      </c>
      <c r="H480" s="198"/>
      <c r="I480" s="181"/>
      <c r="J480" s="181"/>
      <c r="K480" s="181"/>
      <c r="L480" s="181"/>
      <c r="M480" s="181"/>
      <c r="N480" s="181"/>
      <c r="O480" s="181"/>
      <c r="P480" s="181"/>
      <c r="Q480" s="181"/>
      <c r="R480" s="181"/>
      <c r="S480" s="181"/>
      <c r="T480" s="181"/>
      <c r="U480" s="181"/>
      <c r="V480" s="181"/>
      <c r="W480" s="181"/>
      <c r="X480" s="198"/>
      <c r="Y480" s="174"/>
      <c r="Z480" s="192">
        <v>0</v>
      </c>
      <c r="AA480" s="140">
        <f t="shared" si="61"/>
        <v>0</v>
      </c>
    </row>
    <row r="481" spans="1:27" ht="54.75" customHeight="1" outlineLevel="6" thickBot="1">
      <c r="A481" s="93" t="s">
        <v>385</v>
      </c>
      <c r="B481" s="71">
        <v>953</v>
      </c>
      <c r="C481" s="72" t="s">
        <v>19</v>
      </c>
      <c r="D481" s="72" t="s">
        <v>386</v>
      </c>
      <c r="E481" s="72" t="s">
        <v>5</v>
      </c>
      <c r="F481" s="72"/>
      <c r="G481" s="188">
        <f>G482</f>
        <v>1641.5672</v>
      </c>
      <c r="H481" s="198"/>
      <c r="I481" s="181"/>
      <c r="J481" s="181"/>
      <c r="K481" s="181"/>
      <c r="L481" s="181"/>
      <c r="M481" s="181"/>
      <c r="N481" s="181"/>
      <c r="O481" s="181"/>
      <c r="P481" s="181"/>
      <c r="Q481" s="181"/>
      <c r="R481" s="181"/>
      <c r="S481" s="181"/>
      <c r="T481" s="181"/>
      <c r="U481" s="181"/>
      <c r="V481" s="181"/>
      <c r="W481" s="181"/>
      <c r="X481" s="198"/>
      <c r="Y481" s="174"/>
      <c r="Z481" s="188">
        <f>Z482</f>
        <v>0</v>
      </c>
      <c r="AA481" s="140">
        <f t="shared" si="61"/>
        <v>0</v>
      </c>
    </row>
    <row r="482" spans="1:27" ht="20.25" customHeight="1" outlineLevel="6" thickBot="1">
      <c r="A482" s="5" t="s">
        <v>116</v>
      </c>
      <c r="B482" s="21">
        <v>953</v>
      </c>
      <c r="C482" s="6" t="s">
        <v>19</v>
      </c>
      <c r="D482" s="6" t="s">
        <v>386</v>
      </c>
      <c r="E482" s="6" t="s">
        <v>115</v>
      </c>
      <c r="F482" s="6"/>
      <c r="G482" s="190">
        <f>G483</f>
        <v>1641.5672</v>
      </c>
      <c r="H482" s="182"/>
      <c r="I482" s="183"/>
      <c r="J482" s="183"/>
      <c r="K482" s="183"/>
      <c r="L482" s="183"/>
      <c r="M482" s="183"/>
      <c r="N482" s="183"/>
      <c r="O482" s="183"/>
      <c r="P482" s="183"/>
      <c r="Q482" s="183"/>
      <c r="R482" s="183"/>
      <c r="S482" s="183"/>
      <c r="T482" s="183"/>
      <c r="U482" s="183"/>
      <c r="V482" s="183"/>
      <c r="W482" s="183"/>
      <c r="X482" s="187">
        <v>2744.868</v>
      </c>
      <c r="Y482" s="174" t="e">
        <f>X482/#REF!*100</f>
        <v>#REF!</v>
      </c>
      <c r="Z482" s="190">
        <f>Z483</f>
        <v>0</v>
      </c>
      <c r="AA482" s="140">
        <f t="shared" si="61"/>
        <v>0</v>
      </c>
    </row>
    <row r="483" spans="1:27" ht="16.5" outlineLevel="6" thickBot="1">
      <c r="A483" s="77" t="s">
        <v>83</v>
      </c>
      <c r="B483" s="73">
        <v>953</v>
      </c>
      <c r="C483" s="74" t="s">
        <v>19</v>
      </c>
      <c r="D483" s="74" t="s">
        <v>386</v>
      </c>
      <c r="E483" s="74" t="s">
        <v>84</v>
      </c>
      <c r="F483" s="74"/>
      <c r="G483" s="192">
        <v>1641.5672</v>
      </c>
      <c r="H483" s="182"/>
      <c r="I483" s="183"/>
      <c r="J483" s="183"/>
      <c r="K483" s="183"/>
      <c r="L483" s="183"/>
      <c r="M483" s="183"/>
      <c r="N483" s="183"/>
      <c r="O483" s="183"/>
      <c r="P483" s="183"/>
      <c r="Q483" s="183"/>
      <c r="R483" s="183"/>
      <c r="S483" s="183"/>
      <c r="T483" s="183"/>
      <c r="U483" s="183"/>
      <c r="V483" s="183"/>
      <c r="W483" s="183"/>
      <c r="X483" s="187"/>
      <c r="Y483" s="174"/>
      <c r="Z483" s="192">
        <v>0</v>
      </c>
      <c r="AA483" s="140">
        <f t="shared" si="61"/>
        <v>0</v>
      </c>
    </row>
    <row r="484" spans="1:27" ht="48" outlineLevel="6" thickBot="1">
      <c r="A484" s="93" t="s">
        <v>376</v>
      </c>
      <c r="B484" s="71">
        <v>953</v>
      </c>
      <c r="C484" s="72" t="s">
        <v>19</v>
      </c>
      <c r="D484" s="72" t="s">
        <v>375</v>
      </c>
      <c r="E484" s="72" t="s">
        <v>5</v>
      </c>
      <c r="F484" s="72"/>
      <c r="G484" s="188">
        <f>G485</f>
        <v>61.55877</v>
      </c>
      <c r="H484" s="182"/>
      <c r="I484" s="183"/>
      <c r="J484" s="183"/>
      <c r="K484" s="183"/>
      <c r="L484" s="183"/>
      <c r="M484" s="183"/>
      <c r="N484" s="183"/>
      <c r="O484" s="183"/>
      <c r="P484" s="183"/>
      <c r="Q484" s="183"/>
      <c r="R484" s="183"/>
      <c r="S484" s="183"/>
      <c r="T484" s="183"/>
      <c r="U484" s="183"/>
      <c r="V484" s="183"/>
      <c r="W484" s="183"/>
      <c r="X484" s="187"/>
      <c r="Y484" s="174"/>
      <c r="Z484" s="188">
        <f>Z485</f>
        <v>0</v>
      </c>
      <c r="AA484" s="140">
        <f t="shared" si="61"/>
        <v>0</v>
      </c>
    </row>
    <row r="485" spans="1:27" ht="16.5" outlineLevel="6" thickBot="1">
      <c r="A485" s="5" t="s">
        <v>116</v>
      </c>
      <c r="B485" s="21">
        <v>953</v>
      </c>
      <c r="C485" s="6" t="s">
        <v>19</v>
      </c>
      <c r="D485" s="6" t="s">
        <v>375</v>
      </c>
      <c r="E485" s="6" t="s">
        <v>115</v>
      </c>
      <c r="F485" s="6"/>
      <c r="G485" s="190">
        <f>G486</f>
        <v>61.55877</v>
      </c>
      <c r="H485" s="182"/>
      <c r="I485" s="183"/>
      <c r="J485" s="183"/>
      <c r="K485" s="183"/>
      <c r="L485" s="183"/>
      <c r="M485" s="183"/>
      <c r="N485" s="183"/>
      <c r="O485" s="183"/>
      <c r="P485" s="183"/>
      <c r="Q485" s="183"/>
      <c r="R485" s="183"/>
      <c r="S485" s="183"/>
      <c r="T485" s="183"/>
      <c r="U485" s="183"/>
      <c r="V485" s="183"/>
      <c r="W485" s="183"/>
      <c r="X485" s="187"/>
      <c r="Y485" s="174"/>
      <c r="Z485" s="190">
        <f>Z486</f>
        <v>0</v>
      </c>
      <c r="AA485" s="140">
        <f t="shared" si="61"/>
        <v>0</v>
      </c>
    </row>
    <row r="486" spans="1:27" ht="16.5" outlineLevel="6" thickBot="1">
      <c r="A486" s="77" t="s">
        <v>83</v>
      </c>
      <c r="B486" s="73">
        <v>953</v>
      </c>
      <c r="C486" s="74" t="s">
        <v>19</v>
      </c>
      <c r="D486" s="74" t="s">
        <v>375</v>
      </c>
      <c r="E486" s="74" t="s">
        <v>84</v>
      </c>
      <c r="F486" s="74"/>
      <c r="G486" s="192">
        <v>61.55877</v>
      </c>
      <c r="H486" s="182"/>
      <c r="I486" s="183"/>
      <c r="J486" s="183"/>
      <c r="K486" s="183"/>
      <c r="L486" s="183"/>
      <c r="M486" s="183"/>
      <c r="N486" s="183"/>
      <c r="O486" s="183"/>
      <c r="P486" s="183"/>
      <c r="Q486" s="183"/>
      <c r="R486" s="183"/>
      <c r="S486" s="183"/>
      <c r="T486" s="183"/>
      <c r="U486" s="183"/>
      <c r="V486" s="183"/>
      <c r="W486" s="183"/>
      <c r="X486" s="187"/>
      <c r="Y486" s="174"/>
      <c r="Z486" s="192">
        <v>0</v>
      </c>
      <c r="AA486" s="140">
        <f t="shared" si="61"/>
        <v>0</v>
      </c>
    </row>
    <row r="487" spans="1:27" ht="32.25" outlineLevel="6" thickBot="1">
      <c r="A487" s="65" t="s">
        <v>388</v>
      </c>
      <c r="B487" s="20">
        <v>953</v>
      </c>
      <c r="C487" s="9" t="s">
        <v>19</v>
      </c>
      <c r="D487" s="9" t="s">
        <v>341</v>
      </c>
      <c r="E487" s="9" t="s">
        <v>5</v>
      </c>
      <c r="F487" s="9"/>
      <c r="G487" s="114">
        <f>G488</f>
        <v>20</v>
      </c>
      <c r="H487" s="182"/>
      <c r="I487" s="183"/>
      <c r="J487" s="183"/>
      <c r="K487" s="183"/>
      <c r="L487" s="183"/>
      <c r="M487" s="183"/>
      <c r="N487" s="183"/>
      <c r="O487" s="183"/>
      <c r="P487" s="183"/>
      <c r="Q487" s="183"/>
      <c r="R487" s="183"/>
      <c r="S487" s="183"/>
      <c r="T487" s="183"/>
      <c r="U487" s="183"/>
      <c r="V487" s="183"/>
      <c r="W487" s="183"/>
      <c r="X487" s="187"/>
      <c r="Y487" s="174"/>
      <c r="Z487" s="114">
        <f>Z488</f>
        <v>0</v>
      </c>
      <c r="AA487" s="140">
        <f t="shared" si="61"/>
        <v>0</v>
      </c>
    </row>
    <row r="488" spans="1:27" ht="19.5" outlineLevel="6" thickBot="1">
      <c r="A488" s="5" t="s">
        <v>116</v>
      </c>
      <c r="B488" s="21">
        <v>953</v>
      </c>
      <c r="C488" s="6" t="s">
        <v>19</v>
      </c>
      <c r="D488" s="6" t="s">
        <v>343</v>
      </c>
      <c r="E488" s="6" t="s">
        <v>344</v>
      </c>
      <c r="F488" s="63"/>
      <c r="G488" s="118">
        <f>G489</f>
        <v>20</v>
      </c>
      <c r="H488" s="182"/>
      <c r="I488" s="183"/>
      <c r="J488" s="183"/>
      <c r="K488" s="183"/>
      <c r="L488" s="183"/>
      <c r="M488" s="183"/>
      <c r="N488" s="183"/>
      <c r="O488" s="183"/>
      <c r="P488" s="183"/>
      <c r="Q488" s="183"/>
      <c r="R488" s="183"/>
      <c r="S488" s="183"/>
      <c r="T488" s="183"/>
      <c r="U488" s="183"/>
      <c r="V488" s="183"/>
      <c r="W488" s="183"/>
      <c r="X488" s="187"/>
      <c r="Y488" s="174"/>
      <c r="Z488" s="118">
        <f>Z489</f>
        <v>0</v>
      </c>
      <c r="AA488" s="140">
        <f t="shared" si="61"/>
        <v>0</v>
      </c>
    </row>
    <row r="489" spans="1:27" ht="19.5" outlineLevel="6" thickBot="1">
      <c r="A489" s="77" t="s">
        <v>83</v>
      </c>
      <c r="B489" s="73">
        <v>953</v>
      </c>
      <c r="C489" s="74" t="s">
        <v>19</v>
      </c>
      <c r="D489" s="74" t="s">
        <v>343</v>
      </c>
      <c r="E489" s="74" t="s">
        <v>84</v>
      </c>
      <c r="F489" s="78"/>
      <c r="G489" s="115">
        <v>20</v>
      </c>
      <c r="H489" s="182"/>
      <c r="I489" s="183"/>
      <c r="J489" s="183"/>
      <c r="K489" s="183"/>
      <c r="L489" s="183"/>
      <c r="M489" s="183"/>
      <c r="N489" s="183"/>
      <c r="O489" s="183"/>
      <c r="P489" s="183"/>
      <c r="Q489" s="183"/>
      <c r="R489" s="183"/>
      <c r="S489" s="183"/>
      <c r="T489" s="183"/>
      <c r="U489" s="183"/>
      <c r="V489" s="183"/>
      <c r="W489" s="183"/>
      <c r="X489" s="187"/>
      <c r="Y489" s="174"/>
      <c r="Z489" s="115">
        <v>0</v>
      </c>
      <c r="AA489" s="140">
        <f t="shared" si="61"/>
        <v>0</v>
      </c>
    </row>
    <row r="490" spans="1:27" ht="16.5" outlineLevel="6" thickBot="1">
      <c r="A490" s="100" t="s">
        <v>357</v>
      </c>
      <c r="B490" s="36">
        <v>953</v>
      </c>
      <c r="C490" s="36" t="s">
        <v>358</v>
      </c>
      <c r="D490" s="36" t="s">
        <v>245</v>
      </c>
      <c r="E490" s="36" t="s">
        <v>5</v>
      </c>
      <c r="F490" s="36"/>
      <c r="G490" s="124">
        <f>G491+G495</f>
        <v>24281.5</v>
      </c>
      <c r="H490" s="182"/>
      <c r="I490" s="183"/>
      <c r="J490" s="183"/>
      <c r="K490" s="183"/>
      <c r="L490" s="183"/>
      <c r="M490" s="183"/>
      <c r="N490" s="183"/>
      <c r="O490" s="183"/>
      <c r="P490" s="183"/>
      <c r="Q490" s="183"/>
      <c r="R490" s="183"/>
      <c r="S490" s="183"/>
      <c r="T490" s="183"/>
      <c r="U490" s="183"/>
      <c r="V490" s="183"/>
      <c r="W490" s="183"/>
      <c r="X490" s="187"/>
      <c r="Y490" s="174"/>
      <c r="Z490" s="124">
        <f>Z491+Z495</f>
        <v>4911.102</v>
      </c>
      <c r="AA490" s="140">
        <f t="shared" si="61"/>
        <v>20.22569445874431</v>
      </c>
    </row>
    <row r="491" spans="1:27" ht="32.25" outlineLevel="6" thickBot="1">
      <c r="A491" s="91" t="s">
        <v>131</v>
      </c>
      <c r="B491" s="19">
        <v>953</v>
      </c>
      <c r="C491" s="19" t="s">
        <v>358</v>
      </c>
      <c r="D491" s="9" t="s">
        <v>246</v>
      </c>
      <c r="E491" s="9" t="s">
        <v>5</v>
      </c>
      <c r="F491" s="9"/>
      <c r="G491" s="114">
        <f>G492</f>
        <v>0</v>
      </c>
      <c r="H491" s="182"/>
      <c r="I491" s="183"/>
      <c r="J491" s="183"/>
      <c r="K491" s="183"/>
      <c r="L491" s="183"/>
      <c r="M491" s="183"/>
      <c r="N491" s="183"/>
      <c r="O491" s="183"/>
      <c r="P491" s="183"/>
      <c r="Q491" s="183"/>
      <c r="R491" s="183"/>
      <c r="S491" s="183"/>
      <c r="T491" s="183"/>
      <c r="U491" s="183"/>
      <c r="V491" s="183"/>
      <c r="W491" s="183"/>
      <c r="X491" s="187"/>
      <c r="Y491" s="174"/>
      <c r="Z491" s="114">
        <f>Z492</f>
        <v>0</v>
      </c>
      <c r="AA491" s="140">
        <v>0</v>
      </c>
    </row>
    <row r="492" spans="1:27" ht="32.25" outlineLevel="6" thickBot="1">
      <c r="A492" s="91" t="s">
        <v>132</v>
      </c>
      <c r="B492" s="19">
        <v>953</v>
      </c>
      <c r="C492" s="19" t="s">
        <v>358</v>
      </c>
      <c r="D492" s="9" t="s">
        <v>247</v>
      </c>
      <c r="E492" s="9" t="s">
        <v>5</v>
      </c>
      <c r="F492" s="9"/>
      <c r="G492" s="114">
        <f>G493</f>
        <v>0</v>
      </c>
      <c r="H492" s="182"/>
      <c r="I492" s="183"/>
      <c r="J492" s="183"/>
      <c r="K492" s="183"/>
      <c r="L492" s="183"/>
      <c r="M492" s="183"/>
      <c r="N492" s="183"/>
      <c r="O492" s="183"/>
      <c r="P492" s="183"/>
      <c r="Q492" s="183"/>
      <c r="R492" s="183"/>
      <c r="S492" s="183"/>
      <c r="T492" s="183"/>
      <c r="U492" s="183"/>
      <c r="V492" s="183"/>
      <c r="W492" s="183"/>
      <c r="X492" s="187"/>
      <c r="Y492" s="174"/>
      <c r="Z492" s="114">
        <f>Z493</f>
        <v>0</v>
      </c>
      <c r="AA492" s="140">
        <v>0</v>
      </c>
    </row>
    <row r="493" spans="1:27" ht="32.25" outlineLevel="6" thickBot="1">
      <c r="A493" s="75" t="s">
        <v>360</v>
      </c>
      <c r="B493" s="71">
        <v>953</v>
      </c>
      <c r="C493" s="71" t="s">
        <v>358</v>
      </c>
      <c r="D493" s="72" t="s">
        <v>361</v>
      </c>
      <c r="E493" s="72" t="s">
        <v>5</v>
      </c>
      <c r="F493" s="72"/>
      <c r="G493" s="116">
        <f>G494</f>
        <v>0</v>
      </c>
      <c r="H493" s="182"/>
      <c r="I493" s="183"/>
      <c r="J493" s="183"/>
      <c r="K493" s="183"/>
      <c r="L493" s="183"/>
      <c r="M493" s="183"/>
      <c r="N493" s="183"/>
      <c r="O493" s="183"/>
      <c r="P493" s="183"/>
      <c r="Q493" s="183"/>
      <c r="R493" s="183"/>
      <c r="S493" s="183"/>
      <c r="T493" s="183"/>
      <c r="U493" s="183"/>
      <c r="V493" s="183"/>
      <c r="W493" s="183"/>
      <c r="X493" s="187"/>
      <c r="Y493" s="174"/>
      <c r="Z493" s="116">
        <f>Z494</f>
        <v>0</v>
      </c>
      <c r="AA493" s="140">
        <v>0</v>
      </c>
    </row>
    <row r="494" spans="1:27" ht="16.5" outlineLevel="6" thickBot="1">
      <c r="A494" s="125" t="s">
        <v>83</v>
      </c>
      <c r="B494" s="141">
        <v>953</v>
      </c>
      <c r="C494" s="141" t="s">
        <v>358</v>
      </c>
      <c r="D494" s="126" t="s">
        <v>361</v>
      </c>
      <c r="E494" s="126" t="s">
        <v>84</v>
      </c>
      <c r="F494" s="126"/>
      <c r="G494" s="127">
        <v>0</v>
      </c>
      <c r="H494" s="234"/>
      <c r="I494" s="235"/>
      <c r="J494" s="235"/>
      <c r="K494" s="235"/>
      <c r="L494" s="235"/>
      <c r="M494" s="235"/>
      <c r="N494" s="235"/>
      <c r="O494" s="235"/>
      <c r="P494" s="235"/>
      <c r="Q494" s="235"/>
      <c r="R494" s="235"/>
      <c r="S494" s="235"/>
      <c r="T494" s="235"/>
      <c r="U494" s="235"/>
      <c r="V494" s="235"/>
      <c r="W494" s="235"/>
      <c r="X494" s="237"/>
      <c r="Y494" s="194"/>
      <c r="Z494" s="127">
        <v>0</v>
      </c>
      <c r="AA494" s="140">
        <v>0</v>
      </c>
    </row>
    <row r="495" spans="1:27" ht="16.5" outlineLevel="6" thickBot="1">
      <c r="A495" s="65" t="s">
        <v>226</v>
      </c>
      <c r="B495" s="65">
        <v>953</v>
      </c>
      <c r="C495" s="65" t="s">
        <v>358</v>
      </c>
      <c r="D495" s="9" t="s">
        <v>309</v>
      </c>
      <c r="E495" s="9" t="s">
        <v>5</v>
      </c>
      <c r="F495" s="9"/>
      <c r="G495" s="184">
        <f>G496</f>
        <v>24281.5</v>
      </c>
      <c r="H495" s="182"/>
      <c r="I495" s="183"/>
      <c r="J495" s="183"/>
      <c r="K495" s="183"/>
      <c r="L495" s="183"/>
      <c r="M495" s="183"/>
      <c r="N495" s="183"/>
      <c r="O495" s="183"/>
      <c r="P495" s="183"/>
      <c r="Q495" s="183"/>
      <c r="R495" s="183"/>
      <c r="S495" s="183"/>
      <c r="T495" s="183"/>
      <c r="U495" s="183"/>
      <c r="V495" s="183"/>
      <c r="W495" s="183"/>
      <c r="X495" s="187"/>
      <c r="Y495" s="174"/>
      <c r="Z495" s="184">
        <f>Z496</f>
        <v>4911.102</v>
      </c>
      <c r="AA495" s="140">
        <f t="shared" si="61"/>
        <v>20.22569445874431</v>
      </c>
    </row>
    <row r="496" spans="1:27" ht="32.25" outlineLevel="6" thickBot="1">
      <c r="A496" s="13" t="s">
        <v>181</v>
      </c>
      <c r="B496" s="20">
        <v>953</v>
      </c>
      <c r="C496" s="9" t="s">
        <v>358</v>
      </c>
      <c r="D496" s="9" t="s">
        <v>319</v>
      </c>
      <c r="E496" s="9" t="s">
        <v>5</v>
      </c>
      <c r="F496" s="9"/>
      <c r="G496" s="184">
        <f>G497</f>
        <v>24281.5</v>
      </c>
      <c r="H496" s="182"/>
      <c r="I496" s="183"/>
      <c r="J496" s="183"/>
      <c r="K496" s="183"/>
      <c r="L496" s="183"/>
      <c r="M496" s="183"/>
      <c r="N496" s="183"/>
      <c r="O496" s="183"/>
      <c r="P496" s="183"/>
      <c r="Q496" s="183"/>
      <c r="R496" s="183"/>
      <c r="S496" s="183"/>
      <c r="T496" s="183"/>
      <c r="U496" s="183"/>
      <c r="V496" s="183"/>
      <c r="W496" s="183"/>
      <c r="X496" s="187"/>
      <c r="Y496" s="174"/>
      <c r="Z496" s="184">
        <f>Z497</f>
        <v>4911.102</v>
      </c>
      <c r="AA496" s="140">
        <f t="shared" si="61"/>
        <v>20.22569445874431</v>
      </c>
    </row>
    <row r="497" spans="1:27" ht="32.25" outlineLevel="6" thickBot="1">
      <c r="A497" s="75" t="s">
        <v>182</v>
      </c>
      <c r="B497" s="71">
        <v>953</v>
      </c>
      <c r="C497" s="72" t="s">
        <v>358</v>
      </c>
      <c r="D497" s="72" t="s">
        <v>320</v>
      </c>
      <c r="E497" s="72" t="s">
        <v>5</v>
      </c>
      <c r="F497" s="72"/>
      <c r="G497" s="188">
        <f>G498</f>
        <v>24281.5</v>
      </c>
      <c r="H497" s="182"/>
      <c r="I497" s="183"/>
      <c r="J497" s="183"/>
      <c r="K497" s="183"/>
      <c r="L497" s="183"/>
      <c r="M497" s="183"/>
      <c r="N497" s="183"/>
      <c r="O497" s="183"/>
      <c r="P497" s="183"/>
      <c r="Q497" s="183"/>
      <c r="R497" s="183"/>
      <c r="S497" s="183"/>
      <c r="T497" s="183"/>
      <c r="U497" s="183"/>
      <c r="V497" s="183"/>
      <c r="W497" s="183"/>
      <c r="X497" s="187"/>
      <c r="Y497" s="174"/>
      <c r="Z497" s="188">
        <f>Z498</f>
        <v>4911.102</v>
      </c>
      <c r="AA497" s="140">
        <f t="shared" si="61"/>
        <v>20.22569445874431</v>
      </c>
    </row>
    <row r="498" spans="1:27" ht="16.5" outlineLevel="6" thickBot="1">
      <c r="A498" s="5" t="s">
        <v>116</v>
      </c>
      <c r="B498" s="21">
        <v>953</v>
      </c>
      <c r="C498" s="6" t="s">
        <v>358</v>
      </c>
      <c r="D498" s="6" t="s">
        <v>320</v>
      </c>
      <c r="E498" s="6" t="s">
        <v>115</v>
      </c>
      <c r="F498" s="6"/>
      <c r="G498" s="190">
        <f>G499+G500</f>
        <v>24281.5</v>
      </c>
      <c r="H498" s="182"/>
      <c r="I498" s="183"/>
      <c r="J498" s="183"/>
      <c r="K498" s="183"/>
      <c r="L498" s="183"/>
      <c r="M498" s="183"/>
      <c r="N498" s="183"/>
      <c r="O498" s="183"/>
      <c r="P498" s="183"/>
      <c r="Q498" s="183"/>
      <c r="R498" s="183"/>
      <c r="S498" s="183"/>
      <c r="T498" s="183"/>
      <c r="U498" s="183"/>
      <c r="V498" s="183"/>
      <c r="W498" s="183"/>
      <c r="X498" s="187"/>
      <c r="Y498" s="174"/>
      <c r="Z498" s="190">
        <f>Z499+Z500</f>
        <v>4911.102</v>
      </c>
      <c r="AA498" s="140">
        <f t="shared" si="61"/>
        <v>20.22569445874431</v>
      </c>
    </row>
    <row r="499" spans="1:29" ht="48" outlineLevel="6" thickBot="1">
      <c r="A499" s="80" t="s">
        <v>197</v>
      </c>
      <c r="B499" s="73">
        <v>953</v>
      </c>
      <c r="C499" s="74" t="s">
        <v>358</v>
      </c>
      <c r="D499" s="74" t="s">
        <v>320</v>
      </c>
      <c r="E499" s="74" t="s">
        <v>85</v>
      </c>
      <c r="F499" s="74"/>
      <c r="G499" s="192">
        <v>24053</v>
      </c>
      <c r="H499" s="180" t="e">
        <f>#REF!</f>
        <v>#REF!</v>
      </c>
      <c r="I499" s="180" t="e">
        <f>#REF!</f>
        <v>#REF!</v>
      </c>
      <c r="J499" s="180" t="e">
        <f>#REF!</f>
        <v>#REF!</v>
      </c>
      <c r="K499" s="180" t="e">
        <f>#REF!</f>
        <v>#REF!</v>
      </c>
      <c r="L499" s="180" t="e">
        <f>#REF!</f>
        <v>#REF!</v>
      </c>
      <c r="M499" s="180" t="e">
        <f>#REF!</f>
        <v>#REF!</v>
      </c>
      <c r="N499" s="180" t="e">
        <f>#REF!</f>
        <v>#REF!</v>
      </c>
      <c r="O499" s="180" t="e">
        <f>#REF!</f>
        <v>#REF!</v>
      </c>
      <c r="P499" s="180" t="e">
        <f>#REF!</f>
        <v>#REF!</v>
      </c>
      <c r="Q499" s="180" t="e">
        <f>#REF!</f>
        <v>#REF!</v>
      </c>
      <c r="R499" s="180" t="e">
        <f>#REF!</f>
        <v>#REF!</v>
      </c>
      <c r="S499" s="180" t="e">
        <f>#REF!</f>
        <v>#REF!</v>
      </c>
      <c r="T499" s="180" t="e">
        <f>#REF!</f>
        <v>#REF!</v>
      </c>
      <c r="U499" s="180" t="e">
        <f>#REF!</f>
        <v>#REF!</v>
      </c>
      <c r="V499" s="180" t="e">
        <f>#REF!</f>
        <v>#REF!</v>
      </c>
      <c r="W499" s="180" t="e">
        <f>#REF!</f>
        <v>#REF!</v>
      </c>
      <c r="X499" s="191" t="e">
        <f>#REF!</f>
        <v>#REF!</v>
      </c>
      <c r="Y499" s="174" t="e">
        <f>X499/G471*100</f>
        <v>#REF!</v>
      </c>
      <c r="Z499" s="192">
        <v>4911.102</v>
      </c>
      <c r="AA499" s="140">
        <f t="shared" si="61"/>
        <v>20.417835613021243</v>
      </c>
      <c r="AC499" s="240"/>
    </row>
    <row r="500" spans="1:27" ht="16.5" outlineLevel="6" thickBot="1">
      <c r="A500" s="77" t="s">
        <v>83</v>
      </c>
      <c r="B500" s="73">
        <v>953</v>
      </c>
      <c r="C500" s="74" t="s">
        <v>358</v>
      </c>
      <c r="D500" s="74" t="s">
        <v>329</v>
      </c>
      <c r="E500" s="74" t="s">
        <v>84</v>
      </c>
      <c r="F500" s="74"/>
      <c r="G500" s="115">
        <v>228.5</v>
      </c>
      <c r="H500" s="198"/>
      <c r="I500" s="181"/>
      <c r="J500" s="181"/>
      <c r="K500" s="181"/>
      <c r="L500" s="181"/>
      <c r="M500" s="181"/>
      <c r="N500" s="181"/>
      <c r="O500" s="181"/>
      <c r="P500" s="181"/>
      <c r="Q500" s="181"/>
      <c r="R500" s="181"/>
      <c r="S500" s="181"/>
      <c r="T500" s="181"/>
      <c r="U500" s="181"/>
      <c r="V500" s="181"/>
      <c r="W500" s="181"/>
      <c r="X500" s="199"/>
      <c r="Y500" s="174"/>
      <c r="Z500" s="115">
        <v>0</v>
      </c>
      <c r="AA500" s="140">
        <f t="shared" si="61"/>
        <v>0</v>
      </c>
    </row>
    <row r="501" spans="1:27" ht="16.5" outlineLevel="6" thickBot="1">
      <c r="A501" s="100" t="s">
        <v>183</v>
      </c>
      <c r="B501" s="18">
        <v>953</v>
      </c>
      <c r="C501" s="36" t="s">
        <v>20</v>
      </c>
      <c r="D501" s="36" t="s">
        <v>245</v>
      </c>
      <c r="E501" s="36" t="s">
        <v>5</v>
      </c>
      <c r="F501" s="36"/>
      <c r="G501" s="124">
        <f>G502</f>
        <v>4352.3189999999995</v>
      </c>
      <c r="H501" s="198"/>
      <c r="I501" s="181"/>
      <c r="J501" s="181"/>
      <c r="K501" s="181"/>
      <c r="L501" s="181"/>
      <c r="M501" s="181"/>
      <c r="N501" s="181"/>
      <c r="O501" s="181"/>
      <c r="P501" s="181"/>
      <c r="Q501" s="181"/>
      <c r="R501" s="181"/>
      <c r="S501" s="181"/>
      <c r="T501" s="181"/>
      <c r="U501" s="181"/>
      <c r="V501" s="181"/>
      <c r="W501" s="181"/>
      <c r="X501" s="199"/>
      <c r="Y501" s="174"/>
      <c r="Z501" s="124">
        <f>Z502</f>
        <v>0</v>
      </c>
      <c r="AA501" s="140">
        <f t="shared" si="61"/>
        <v>0</v>
      </c>
    </row>
    <row r="502" spans="1:27" ht="16.5" outlineLevel="6" thickBot="1">
      <c r="A502" s="8" t="s">
        <v>228</v>
      </c>
      <c r="B502" s="19">
        <v>953</v>
      </c>
      <c r="C502" s="9" t="s">
        <v>20</v>
      </c>
      <c r="D502" s="9" t="s">
        <v>309</v>
      </c>
      <c r="E502" s="9" t="s">
        <v>5</v>
      </c>
      <c r="F502" s="9"/>
      <c r="G502" s="114">
        <f>G503</f>
        <v>4352.3189999999995</v>
      </c>
      <c r="H502" s="198"/>
      <c r="I502" s="181"/>
      <c r="J502" s="181"/>
      <c r="K502" s="181"/>
      <c r="L502" s="181"/>
      <c r="M502" s="181"/>
      <c r="N502" s="181"/>
      <c r="O502" s="181"/>
      <c r="P502" s="181"/>
      <c r="Q502" s="181"/>
      <c r="R502" s="181"/>
      <c r="S502" s="181"/>
      <c r="T502" s="181"/>
      <c r="U502" s="181"/>
      <c r="V502" s="181"/>
      <c r="W502" s="181"/>
      <c r="X502" s="199"/>
      <c r="Y502" s="174"/>
      <c r="Z502" s="114">
        <f>Z503</f>
        <v>0</v>
      </c>
      <c r="AA502" s="140">
        <f t="shared" si="61"/>
        <v>0</v>
      </c>
    </row>
    <row r="503" spans="1:27" ht="16.5" outlineLevel="6" thickBot="1">
      <c r="A503" s="82" t="s">
        <v>130</v>
      </c>
      <c r="B503" s="106">
        <v>953</v>
      </c>
      <c r="C503" s="72" t="s">
        <v>20</v>
      </c>
      <c r="D503" s="72" t="s">
        <v>316</v>
      </c>
      <c r="E503" s="72" t="s">
        <v>5</v>
      </c>
      <c r="F503" s="72"/>
      <c r="G503" s="116">
        <f>G504+G507</f>
        <v>4352.3189999999995</v>
      </c>
      <c r="H503" s="198"/>
      <c r="I503" s="181"/>
      <c r="J503" s="181"/>
      <c r="K503" s="181"/>
      <c r="L503" s="181"/>
      <c r="M503" s="181"/>
      <c r="N503" s="181"/>
      <c r="O503" s="181"/>
      <c r="P503" s="181"/>
      <c r="Q503" s="181"/>
      <c r="R503" s="181"/>
      <c r="S503" s="181"/>
      <c r="T503" s="181"/>
      <c r="U503" s="181"/>
      <c r="V503" s="181"/>
      <c r="W503" s="181"/>
      <c r="X503" s="199"/>
      <c r="Y503" s="174"/>
      <c r="Z503" s="116">
        <f>Z504+Z507</f>
        <v>0</v>
      </c>
      <c r="AA503" s="140">
        <f t="shared" si="61"/>
        <v>0</v>
      </c>
    </row>
    <row r="504" spans="1:27" ht="35.25" customHeight="1" outlineLevel="6" thickBot="1">
      <c r="A504" s="82" t="s">
        <v>184</v>
      </c>
      <c r="B504" s="106">
        <v>953</v>
      </c>
      <c r="C504" s="72" t="s">
        <v>20</v>
      </c>
      <c r="D504" s="72" t="s">
        <v>322</v>
      </c>
      <c r="E504" s="72" t="s">
        <v>5</v>
      </c>
      <c r="F504" s="72"/>
      <c r="G504" s="116">
        <f>G505</f>
        <v>900</v>
      </c>
      <c r="H504" s="182"/>
      <c r="I504" s="183"/>
      <c r="J504" s="183"/>
      <c r="K504" s="183"/>
      <c r="L504" s="183"/>
      <c r="M504" s="183"/>
      <c r="N504" s="183"/>
      <c r="O504" s="183"/>
      <c r="P504" s="183"/>
      <c r="Q504" s="183"/>
      <c r="R504" s="183"/>
      <c r="S504" s="183"/>
      <c r="T504" s="183"/>
      <c r="U504" s="183"/>
      <c r="V504" s="183"/>
      <c r="W504" s="183"/>
      <c r="X504" s="187"/>
      <c r="Y504" s="174"/>
      <c r="Z504" s="116">
        <f>Z505</f>
        <v>0</v>
      </c>
      <c r="AA504" s="140">
        <f t="shared" si="61"/>
        <v>0</v>
      </c>
    </row>
    <row r="505" spans="1:27" ht="18" customHeight="1" outlineLevel="6" thickBot="1">
      <c r="A505" s="5" t="s">
        <v>116</v>
      </c>
      <c r="B505" s="21">
        <v>953</v>
      </c>
      <c r="C505" s="6" t="s">
        <v>20</v>
      </c>
      <c r="D505" s="6" t="s">
        <v>322</v>
      </c>
      <c r="E505" s="6" t="s">
        <v>115</v>
      </c>
      <c r="F505" s="6"/>
      <c r="G505" s="118">
        <f>G506</f>
        <v>900</v>
      </c>
      <c r="H505" s="182"/>
      <c r="I505" s="183"/>
      <c r="J505" s="183"/>
      <c r="K505" s="183"/>
      <c r="L505" s="183"/>
      <c r="M505" s="183"/>
      <c r="N505" s="183"/>
      <c r="O505" s="183"/>
      <c r="P505" s="183"/>
      <c r="Q505" s="183"/>
      <c r="R505" s="183"/>
      <c r="S505" s="183"/>
      <c r="T505" s="183"/>
      <c r="U505" s="183"/>
      <c r="V505" s="183"/>
      <c r="W505" s="183"/>
      <c r="X505" s="187"/>
      <c r="Y505" s="174"/>
      <c r="Z505" s="118">
        <f>Z506</f>
        <v>0</v>
      </c>
      <c r="AA505" s="140">
        <f t="shared" si="61"/>
        <v>0</v>
      </c>
    </row>
    <row r="506" spans="1:27" ht="16.5" outlineLevel="6" thickBot="1">
      <c r="A506" s="77" t="s">
        <v>83</v>
      </c>
      <c r="B506" s="107">
        <v>953</v>
      </c>
      <c r="C506" s="74" t="s">
        <v>20</v>
      </c>
      <c r="D506" s="74" t="s">
        <v>322</v>
      </c>
      <c r="E506" s="74" t="s">
        <v>84</v>
      </c>
      <c r="F506" s="74"/>
      <c r="G506" s="115">
        <v>900</v>
      </c>
      <c r="H506" s="182"/>
      <c r="I506" s="183"/>
      <c r="J506" s="183"/>
      <c r="K506" s="183"/>
      <c r="L506" s="183"/>
      <c r="M506" s="183"/>
      <c r="N506" s="183"/>
      <c r="O506" s="183"/>
      <c r="P506" s="183"/>
      <c r="Q506" s="183"/>
      <c r="R506" s="183"/>
      <c r="S506" s="183"/>
      <c r="T506" s="183"/>
      <c r="U506" s="183"/>
      <c r="V506" s="183"/>
      <c r="W506" s="183"/>
      <c r="X506" s="187"/>
      <c r="Y506" s="174"/>
      <c r="Z506" s="115">
        <v>0</v>
      </c>
      <c r="AA506" s="140">
        <f t="shared" si="61"/>
        <v>0</v>
      </c>
    </row>
    <row r="507" spans="1:27" ht="31.5" customHeight="1" outlineLevel="6" thickBot="1">
      <c r="A507" s="93" t="s">
        <v>185</v>
      </c>
      <c r="B507" s="71">
        <v>953</v>
      </c>
      <c r="C507" s="72" t="s">
        <v>20</v>
      </c>
      <c r="D507" s="72" t="s">
        <v>323</v>
      </c>
      <c r="E507" s="72" t="s">
        <v>5</v>
      </c>
      <c r="F507" s="72"/>
      <c r="G507" s="188">
        <f>G509</f>
        <v>3452.319</v>
      </c>
      <c r="H507" s="178" t="e">
        <f>#REF!</f>
        <v>#REF!</v>
      </c>
      <c r="I507" s="178" t="e">
        <f>#REF!</f>
        <v>#REF!</v>
      </c>
      <c r="J507" s="178" t="e">
        <f>#REF!</f>
        <v>#REF!</v>
      </c>
      <c r="K507" s="178" t="e">
        <f>#REF!</f>
        <v>#REF!</v>
      </c>
      <c r="L507" s="178" t="e">
        <f>#REF!</f>
        <v>#REF!</v>
      </c>
      <c r="M507" s="178" t="e">
        <f>#REF!</f>
        <v>#REF!</v>
      </c>
      <c r="N507" s="178" t="e">
        <f>#REF!</f>
        <v>#REF!</v>
      </c>
      <c r="O507" s="178" t="e">
        <f>#REF!</f>
        <v>#REF!</v>
      </c>
      <c r="P507" s="178" t="e">
        <f>#REF!</f>
        <v>#REF!</v>
      </c>
      <c r="Q507" s="178" t="e">
        <f>#REF!</f>
        <v>#REF!</v>
      </c>
      <c r="R507" s="178" t="e">
        <f>#REF!</f>
        <v>#REF!</v>
      </c>
      <c r="S507" s="178" t="e">
        <f>#REF!</f>
        <v>#REF!</v>
      </c>
      <c r="T507" s="178" t="e">
        <f>#REF!</f>
        <v>#REF!</v>
      </c>
      <c r="U507" s="178" t="e">
        <f>#REF!</f>
        <v>#REF!</v>
      </c>
      <c r="V507" s="178" t="e">
        <f>#REF!</f>
        <v>#REF!</v>
      </c>
      <c r="W507" s="178" t="e">
        <f>#REF!</f>
        <v>#REF!</v>
      </c>
      <c r="X507" s="189" t="e">
        <f>#REF!</f>
        <v>#REF!</v>
      </c>
      <c r="Y507" s="174" t="e">
        <f>X507/G501*100</f>
        <v>#REF!</v>
      </c>
      <c r="Z507" s="188">
        <f>Z509</f>
        <v>0</v>
      </c>
      <c r="AA507" s="140">
        <f t="shared" si="61"/>
        <v>0</v>
      </c>
    </row>
    <row r="508" spans="1:27" ht="16.5" outlineLevel="6" thickBot="1">
      <c r="A508" s="5" t="s">
        <v>116</v>
      </c>
      <c r="B508" s="21">
        <v>953</v>
      </c>
      <c r="C508" s="6" t="s">
        <v>20</v>
      </c>
      <c r="D508" s="6" t="s">
        <v>323</v>
      </c>
      <c r="E508" s="6" t="s">
        <v>115</v>
      </c>
      <c r="F508" s="6"/>
      <c r="G508" s="190">
        <f>G509</f>
        <v>3452.319</v>
      </c>
      <c r="H508" s="182"/>
      <c r="I508" s="183"/>
      <c r="J508" s="183"/>
      <c r="K508" s="183"/>
      <c r="L508" s="183"/>
      <c r="M508" s="183"/>
      <c r="N508" s="183"/>
      <c r="O508" s="183"/>
      <c r="P508" s="183"/>
      <c r="Q508" s="183"/>
      <c r="R508" s="183"/>
      <c r="S508" s="183"/>
      <c r="T508" s="183"/>
      <c r="U508" s="183"/>
      <c r="V508" s="183"/>
      <c r="W508" s="183"/>
      <c r="X508" s="187"/>
      <c r="Y508" s="174"/>
      <c r="Z508" s="190">
        <f>Z509</f>
        <v>0</v>
      </c>
      <c r="AA508" s="140">
        <f t="shared" si="61"/>
        <v>0</v>
      </c>
    </row>
    <row r="509" spans="1:27" ht="48" outlineLevel="6" thickBot="1">
      <c r="A509" s="80" t="s">
        <v>197</v>
      </c>
      <c r="B509" s="73">
        <v>953</v>
      </c>
      <c r="C509" s="74" t="s">
        <v>20</v>
      </c>
      <c r="D509" s="74" t="s">
        <v>323</v>
      </c>
      <c r="E509" s="74" t="s">
        <v>85</v>
      </c>
      <c r="F509" s="74"/>
      <c r="G509" s="192">
        <v>3452.319</v>
      </c>
      <c r="H509" s="182"/>
      <c r="I509" s="183"/>
      <c r="J509" s="183"/>
      <c r="K509" s="183"/>
      <c r="L509" s="183"/>
      <c r="M509" s="183"/>
      <c r="N509" s="183"/>
      <c r="O509" s="183"/>
      <c r="P509" s="183"/>
      <c r="Q509" s="183"/>
      <c r="R509" s="183"/>
      <c r="S509" s="183"/>
      <c r="T509" s="183"/>
      <c r="U509" s="183"/>
      <c r="V509" s="183"/>
      <c r="W509" s="183"/>
      <c r="X509" s="187"/>
      <c r="Y509" s="174"/>
      <c r="Z509" s="192">
        <v>0</v>
      </c>
      <c r="AA509" s="140">
        <f t="shared" si="61"/>
        <v>0</v>
      </c>
    </row>
    <row r="510" spans="1:27" ht="16.5" outlineLevel="6" thickBot="1">
      <c r="A510" s="100" t="s">
        <v>34</v>
      </c>
      <c r="B510" s="18">
        <v>953</v>
      </c>
      <c r="C510" s="36" t="s">
        <v>13</v>
      </c>
      <c r="D510" s="36" t="s">
        <v>245</v>
      </c>
      <c r="E510" s="36" t="s">
        <v>5</v>
      </c>
      <c r="F510" s="36"/>
      <c r="G510" s="124">
        <f>G515+G511</f>
        <v>15941.8</v>
      </c>
      <c r="H510" s="182"/>
      <c r="I510" s="183"/>
      <c r="J510" s="183"/>
      <c r="K510" s="183"/>
      <c r="L510" s="183"/>
      <c r="M510" s="183"/>
      <c r="N510" s="183"/>
      <c r="O510" s="183"/>
      <c r="P510" s="183"/>
      <c r="Q510" s="183"/>
      <c r="R510" s="183"/>
      <c r="S510" s="183"/>
      <c r="T510" s="183"/>
      <c r="U510" s="183"/>
      <c r="V510" s="183"/>
      <c r="W510" s="183"/>
      <c r="X510" s="187"/>
      <c r="Y510" s="174"/>
      <c r="Z510" s="124">
        <f>Z515+Z511</f>
        <v>3847.462</v>
      </c>
      <c r="AA510" s="140">
        <f t="shared" si="61"/>
        <v>24.134426476307567</v>
      </c>
    </row>
    <row r="511" spans="1:27" ht="18.75" customHeight="1" outlineLevel="6" thickBot="1">
      <c r="A511" s="91" t="s">
        <v>131</v>
      </c>
      <c r="B511" s="19">
        <v>953</v>
      </c>
      <c r="C511" s="9" t="s">
        <v>13</v>
      </c>
      <c r="D511" s="9" t="s">
        <v>246</v>
      </c>
      <c r="E511" s="9" t="s">
        <v>5</v>
      </c>
      <c r="F511" s="36"/>
      <c r="G511" s="114">
        <f>G512</f>
        <v>0</v>
      </c>
      <c r="H511" s="182"/>
      <c r="I511" s="183"/>
      <c r="J511" s="183"/>
      <c r="K511" s="183"/>
      <c r="L511" s="183"/>
      <c r="M511" s="183"/>
      <c r="N511" s="183"/>
      <c r="O511" s="183"/>
      <c r="P511" s="183"/>
      <c r="Q511" s="183"/>
      <c r="R511" s="183"/>
      <c r="S511" s="183"/>
      <c r="T511" s="183"/>
      <c r="U511" s="183"/>
      <c r="V511" s="183"/>
      <c r="W511" s="183"/>
      <c r="X511" s="187"/>
      <c r="Y511" s="174"/>
      <c r="Z511" s="114">
        <f>Z512</f>
        <v>0</v>
      </c>
      <c r="AA511" s="140">
        <v>0</v>
      </c>
    </row>
    <row r="512" spans="1:27" ht="32.25" outlineLevel="6" thickBot="1">
      <c r="A512" s="91" t="s">
        <v>132</v>
      </c>
      <c r="B512" s="19">
        <v>953</v>
      </c>
      <c r="C512" s="9" t="s">
        <v>13</v>
      </c>
      <c r="D512" s="9" t="s">
        <v>247</v>
      </c>
      <c r="E512" s="9" t="s">
        <v>5</v>
      </c>
      <c r="F512" s="36"/>
      <c r="G512" s="114">
        <f>G513</f>
        <v>0</v>
      </c>
      <c r="H512" s="182"/>
      <c r="I512" s="183"/>
      <c r="J512" s="183"/>
      <c r="K512" s="183"/>
      <c r="L512" s="183"/>
      <c r="M512" s="183"/>
      <c r="N512" s="183"/>
      <c r="O512" s="183"/>
      <c r="P512" s="183"/>
      <c r="Q512" s="183"/>
      <c r="R512" s="183"/>
      <c r="S512" s="183"/>
      <c r="T512" s="183"/>
      <c r="U512" s="183"/>
      <c r="V512" s="183"/>
      <c r="W512" s="183"/>
      <c r="X512" s="187"/>
      <c r="Y512" s="174"/>
      <c r="Z512" s="114">
        <f>Z513</f>
        <v>0</v>
      </c>
      <c r="AA512" s="140">
        <v>0</v>
      </c>
    </row>
    <row r="513" spans="1:27" ht="16.5" outlineLevel="6" thickBot="1">
      <c r="A513" s="75" t="s">
        <v>136</v>
      </c>
      <c r="B513" s="71">
        <v>953</v>
      </c>
      <c r="C513" s="72" t="s">
        <v>13</v>
      </c>
      <c r="D513" s="72" t="s">
        <v>251</v>
      </c>
      <c r="E513" s="72" t="s">
        <v>5</v>
      </c>
      <c r="F513" s="72"/>
      <c r="G513" s="116">
        <f>G514</f>
        <v>0</v>
      </c>
      <c r="H513" s="182"/>
      <c r="I513" s="183"/>
      <c r="J513" s="183"/>
      <c r="K513" s="183"/>
      <c r="L513" s="183"/>
      <c r="M513" s="183"/>
      <c r="N513" s="183"/>
      <c r="O513" s="183"/>
      <c r="P513" s="183"/>
      <c r="Q513" s="183"/>
      <c r="R513" s="183"/>
      <c r="S513" s="183"/>
      <c r="T513" s="183"/>
      <c r="U513" s="183"/>
      <c r="V513" s="183"/>
      <c r="W513" s="183"/>
      <c r="X513" s="187"/>
      <c r="Y513" s="174"/>
      <c r="Z513" s="116">
        <f>Z514</f>
        <v>0</v>
      </c>
      <c r="AA513" s="140">
        <v>0</v>
      </c>
    </row>
    <row r="514" spans="1:27" ht="16.5" outlineLevel="6" thickBot="1">
      <c r="A514" s="125" t="s">
        <v>335</v>
      </c>
      <c r="B514" s="141">
        <v>953</v>
      </c>
      <c r="C514" s="126" t="s">
        <v>13</v>
      </c>
      <c r="D514" s="126" t="s">
        <v>251</v>
      </c>
      <c r="E514" s="126" t="s">
        <v>336</v>
      </c>
      <c r="F514" s="126"/>
      <c r="G514" s="127">
        <v>0</v>
      </c>
      <c r="H514" s="234"/>
      <c r="I514" s="235"/>
      <c r="J514" s="235"/>
      <c r="K514" s="235"/>
      <c r="L514" s="235"/>
      <c r="M514" s="235"/>
      <c r="N514" s="235"/>
      <c r="O514" s="235"/>
      <c r="P514" s="235"/>
      <c r="Q514" s="235"/>
      <c r="R514" s="235"/>
      <c r="S514" s="235"/>
      <c r="T514" s="235"/>
      <c r="U514" s="235"/>
      <c r="V514" s="235"/>
      <c r="W514" s="235"/>
      <c r="X514" s="237"/>
      <c r="Y514" s="194"/>
      <c r="Z514" s="127">
        <v>0</v>
      </c>
      <c r="AA514" s="140">
        <v>0</v>
      </c>
    </row>
    <row r="515" spans="1:27" ht="16.5" outlineLevel="6" thickBot="1">
      <c r="A515" s="65" t="s">
        <v>226</v>
      </c>
      <c r="B515" s="19">
        <v>953</v>
      </c>
      <c r="C515" s="9" t="s">
        <v>13</v>
      </c>
      <c r="D515" s="9" t="s">
        <v>309</v>
      </c>
      <c r="E515" s="9" t="s">
        <v>5</v>
      </c>
      <c r="F515" s="9"/>
      <c r="G515" s="184">
        <f>G516</f>
        <v>15941.8</v>
      </c>
      <c r="H515" s="182"/>
      <c r="I515" s="183"/>
      <c r="J515" s="183"/>
      <c r="K515" s="183"/>
      <c r="L515" s="183"/>
      <c r="M515" s="183"/>
      <c r="N515" s="183"/>
      <c r="O515" s="183"/>
      <c r="P515" s="183"/>
      <c r="Q515" s="183"/>
      <c r="R515" s="183"/>
      <c r="S515" s="183"/>
      <c r="T515" s="183"/>
      <c r="U515" s="183"/>
      <c r="V515" s="183"/>
      <c r="W515" s="183"/>
      <c r="X515" s="187"/>
      <c r="Y515" s="174"/>
      <c r="Z515" s="184">
        <f>Z516</f>
        <v>3847.462</v>
      </c>
      <c r="AA515" s="140">
        <f t="shared" si="61"/>
        <v>24.134426476307567</v>
      </c>
    </row>
    <row r="516" spans="1:27" ht="32.25" outlineLevel="6" thickBot="1">
      <c r="A516" s="65" t="s">
        <v>186</v>
      </c>
      <c r="B516" s="19">
        <v>953</v>
      </c>
      <c r="C516" s="9" t="s">
        <v>13</v>
      </c>
      <c r="D516" s="9" t="s">
        <v>325</v>
      </c>
      <c r="E516" s="9" t="s">
        <v>5</v>
      </c>
      <c r="F516" s="9"/>
      <c r="G516" s="184">
        <f>G517</f>
        <v>15941.8</v>
      </c>
      <c r="H516" s="182"/>
      <c r="I516" s="183"/>
      <c r="J516" s="183"/>
      <c r="K516" s="183"/>
      <c r="L516" s="183"/>
      <c r="M516" s="183"/>
      <c r="N516" s="183"/>
      <c r="O516" s="183"/>
      <c r="P516" s="183"/>
      <c r="Q516" s="183"/>
      <c r="R516" s="183"/>
      <c r="S516" s="183"/>
      <c r="T516" s="183"/>
      <c r="U516" s="183"/>
      <c r="V516" s="183"/>
      <c r="W516" s="183"/>
      <c r="X516" s="187"/>
      <c r="Y516" s="174"/>
      <c r="Z516" s="184">
        <f>Z517</f>
        <v>3847.462</v>
      </c>
      <c r="AA516" s="140">
        <f t="shared" si="61"/>
        <v>24.134426476307567</v>
      </c>
    </row>
    <row r="517" spans="1:27" ht="32.25" outlineLevel="6" thickBot="1">
      <c r="A517" s="75" t="s">
        <v>137</v>
      </c>
      <c r="B517" s="71">
        <v>953</v>
      </c>
      <c r="C517" s="72" t="s">
        <v>13</v>
      </c>
      <c r="D517" s="72" t="s">
        <v>326</v>
      </c>
      <c r="E517" s="72" t="s">
        <v>5</v>
      </c>
      <c r="F517" s="72"/>
      <c r="G517" s="188">
        <f>G518+G522+G524</f>
        <v>15941.8</v>
      </c>
      <c r="H517" s="182"/>
      <c r="I517" s="183"/>
      <c r="J517" s="183"/>
      <c r="K517" s="183"/>
      <c r="L517" s="183"/>
      <c r="M517" s="183"/>
      <c r="N517" s="183"/>
      <c r="O517" s="183"/>
      <c r="P517" s="183"/>
      <c r="Q517" s="183"/>
      <c r="R517" s="183"/>
      <c r="S517" s="183"/>
      <c r="T517" s="183"/>
      <c r="U517" s="183"/>
      <c r="V517" s="183"/>
      <c r="W517" s="183"/>
      <c r="X517" s="187"/>
      <c r="Y517" s="174"/>
      <c r="Z517" s="188">
        <f>Z518+Z522+Z524</f>
        <v>3847.462</v>
      </c>
      <c r="AA517" s="140">
        <f t="shared" si="61"/>
        <v>24.134426476307567</v>
      </c>
    </row>
    <row r="518" spans="1:27" ht="16.5" outlineLevel="6" thickBot="1">
      <c r="A518" s="5" t="s">
        <v>108</v>
      </c>
      <c r="B518" s="21">
        <v>953</v>
      </c>
      <c r="C518" s="6" t="s">
        <v>13</v>
      </c>
      <c r="D518" s="6" t="s">
        <v>326</v>
      </c>
      <c r="E518" s="6" t="s">
        <v>107</v>
      </c>
      <c r="F518" s="6"/>
      <c r="G518" s="190">
        <f>G519+G520+G521</f>
        <v>13202.3</v>
      </c>
      <c r="H518" s="182"/>
      <c r="I518" s="183"/>
      <c r="J518" s="183"/>
      <c r="K518" s="183"/>
      <c r="L518" s="183"/>
      <c r="M518" s="183"/>
      <c r="N518" s="183"/>
      <c r="O518" s="183"/>
      <c r="P518" s="183"/>
      <c r="Q518" s="183"/>
      <c r="R518" s="183"/>
      <c r="S518" s="183"/>
      <c r="T518" s="183"/>
      <c r="U518" s="183"/>
      <c r="V518" s="183"/>
      <c r="W518" s="183"/>
      <c r="X518" s="187"/>
      <c r="Y518" s="174"/>
      <c r="Z518" s="190">
        <f>Z519+Z520+Z521</f>
        <v>3251.819</v>
      </c>
      <c r="AA518" s="140">
        <f t="shared" si="61"/>
        <v>24.630700711239708</v>
      </c>
    </row>
    <row r="519" spans="1:29" ht="16.5" outlineLevel="6" thickBot="1">
      <c r="A519" s="69" t="s">
        <v>241</v>
      </c>
      <c r="B519" s="73">
        <v>953</v>
      </c>
      <c r="C519" s="74" t="s">
        <v>13</v>
      </c>
      <c r="D519" s="74" t="s">
        <v>326</v>
      </c>
      <c r="E519" s="74" t="s">
        <v>109</v>
      </c>
      <c r="F519" s="74"/>
      <c r="G519" s="192">
        <v>10140</v>
      </c>
      <c r="H519" s="182"/>
      <c r="I519" s="183"/>
      <c r="J519" s="183"/>
      <c r="K519" s="183"/>
      <c r="L519" s="183"/>
      <c r="M519" s="183"/>
      <c r="N519" s="183"/>
      <c r="O519" s="183"/>
      <c r="P519" s="183"/>
      <c r="Q519" s="183"/>
      <c r="R519" s="183"/>
      <c r="S519" s="183"/>
      <c r="T519" s="183"/>
      <c r="U519" s="183"/>
      <c r="V519" s="183"/>
      <c r="W519" s="183"/>
      <c r="X519" s="187"/>
      <c r="Y519" s="174"/>
      <c r="Z519" s="192">
        <v>2505.018</v>
      </c>
      <c r="AA519" s="140">
        <f t="shared" si="61"/>
        <v>24.70431952662722</v>
      </c>
      <c r="AC519" s="240"/>
    </row>
    <row r="520" spans="1:29" ht="32.25" outlineLevel="6" thickBot="1">
      <c r="A520" s="69" t="s">
        <v>243</v>
      </c>
      <c r="B520" s="73">
        <v>953</v>
      </c>
      <c r="C520" s="74" t="s">
        <v>13</v>
      </c>
      <c r="D520" s="74" t="s">
        <v>326</v>
      </c>
      <c r="E520" s="74" t="s">
        <v>110</v>
      </c>
      <c r="F520" s="74"/>
      <c r="G520" s="115">
        <v>0</v>
      </c>
      <c r="H520" s="182"/>
      <c r="I520" s="183"/>
      <c r="J520" s="183"/>
      <c r="K520" s="183"/>
      <c r="L520" s="183"/>
      <c r="M520" s="183"/>
      <c r="N520" s="183"/>
      <c r="O520" s="183"/>
      <c r="P520" s="183"/>
      <c r="Q520" s="183"/>
      <c r="R520" s="183"/>
      <c r="S520" s="183"/>
      <c r="T520" s="183"/>
      <c r="U520" s="183"/>
      <c r="V520" s="183"/>
      <c r="W520" s="183"/>
      <c r="X520" s="187"/>
      <c r="Y520" s="174"/>
      <c r="Z520" s="115">
        <v>0</v>
      </c>
      <c r="AA520" s="140">
        <v>0</v>
      </c>
      <c r="AC520" s="240"/>
    </row>
    <row r="521" spans="1:29" ht="48" outlineLevel="6" thickBot="1">
      <c r="A521" s="69" t="s">
        <v>239</v>
      </c>
      <c r="B521" s="73">
        <v>953</v>
      </c>
      <c r="C521" s="74" t="s">
        <v>13</v>
      </c>
      <c r="D521" s="74" t="s">
        <v>326</v>
      </c>
      <c r="E521" s="74" t="s">
        <v>240</v>
      </c>
      <c r="F521" s="74"/>
      <c r="G521" s="192">
        <v>3062.3</v>
      </c>
      <c r="H521" s="182"/>
      <c r="I521" s="183"/>
      <c r="J521" s="183"/>
      <c r="K521" s="183"/>
      <c r="L521" s="183"/>
      <c r="M521" s="183"/>
      <c r="N521" s="183"/>
      <c r="O521" s="183"/>
      <c r="P521" s="183"/>
      <c r="Q521" s="183"/>
      <c r="R521" s="183"/>
      <c r="S521" s="183"/>
      <c r="T521" s="183"/>
      <c r="U521" s="183"/>
      <c r="V521" s="183"/>
      <c r="W521" s="183"/>
      <c r="X521" s="187"/>
      <c r="Y521" s="174"/>
      <c r="Z521" s="192">
        <v>746.801</v>
      </c>
      <c r="AA521" s="140">
        <f aca="true" t="shared" si="63" ref="AA521:AA549">Z521/G521*100</f>
        <v>24.38693139143781</v>
      </c>
      <c r="AC521" s="240"/>
    </row>
    <row r="522" spans="1:29" ht="32.25" outlineLevel="6" thickBot="1">
      <c r="A522" s="5" t="s">
        <v>96</v>
      </c>
      <c r="B522" s="21">
        <v>953</v>
      </c>
      <c r="C522" s="6" t="s">
        <v>13</v>
      </c>
      <c r="D522" s="6" t="s">
        <v>326</v>
      </c>
      <c r="E522" s="6" t="s">
        <v>91</v>
      </c>
      <c r="F522" s="6"/>
      <c r="G522" s="118">
        <f>G523</f>
        <v>2717.5</v>
      </c>
      <c r="H522" s="182"/>
      <c r="I522" s="183"/>
      <c r="J522" s="183"/>
      <c r="K522" s="183"/>
      <c r="L522" s="183"/>
      <c r="M522" s="183"/>
      <c r="N522" s="183"/>
      <c r="O522" s="183"/>
      <c r="P522" s="183"/>
      <c r="Q522" s="183"/>
      <c r="R522" s="183"/>
      <c r="S522" s="183"/>
      <c r="T522" s="183"/>
      <c r="U522" s="183"/>
      <c r="V522" s="183"/>
      <c r="W522" s="183"/>
      <c r="X522" s="187"/>
      <c r="Y522" s="174"/>
      <c r="Z522" s="118">
        <f>Z523</f>
        <v>595.643</v>
      </c>
      <c r="AA522" s="140">
        <f t="shared" si="63"/>
        <v>21.918785648574058</v>
      </c>
      <c r="AC522" s="240"/>
    </row>
    <row r="523" spans="1:29" ht="32.25" outlineLevel="6" thickBot="1">
      <c r="A523" s="69" t="s">
        <v>97</v>
      </c>
      <c r="B523" s="73">
        <v>953</v>
      </c>
      <c r="C523" s="74" t="s">
        <v>13</v>
      </c>
      <c r="D523" s="74" t="s">
        <v>326</v>
      </c>
      <c r="E523" s="74" t="s">
        <v>92</v>
      </c>
      <c r="F523" s="74"/>
      <c r="G523" s="192">
        <v>2717.5</v>
      </c>
      <c r="H523" s="182"/>
      <c r="I523" s="183"/>
      <c r="J523" s="183"/>
      <c r="K523" s="183"/>
      <c r="L523" s="183"/>
      <c r="M523" s="183"/>
      <c r="N523" s="183"/>
      <c r="O523" s="183"/>
      <c r="P523" s="183"/>
      <c r="Q523" s="183"/>
      <c r="R523" s="183"/>
      <c r="S523" s="183"/>
      <c r="T523" s="183"/>
      <c r="U523" s="183"/>
      <c r="V523" s="183"/>
      <c r="W523" s="183"/>
      <c r="X523" s="187"/>
      <c r="Y523" s="174"/>
      <c r="Z523" s="192">
        <v>595.643</v>
      </c>
      <c r="AA523" s="140">
        <f t="shared" si="63"/>
        <v>21.918785648574058</v>
      </c>
      <c r="AC523" s="240"/>
    </row>
    <row r="524" spans="1:27" ht="16.5" outlineLevel="6" thickBot="1">
      <c r="A524" s="5" t="s">
        <v>98</v>
      </c>
      <c r="B524" s="21">
        <v>953</v>
      </c>
      <c r="C524" s="6" t="s">
        <v>13</v>
      </c>
      <c r="D524" s="6" t="s">
        <v>326</v>
      </c>
      <c r="E524" s="6" t="s">
        <v>93</v>
      </c>
      <c r="F524" s="6"/>
      <c r="G524" s="118">
        <f>G525+G526+G527</f>
        <v>22</v>
      </c>
      <c r="H524" s="182"/>
      <c r="I524" s="183"/>
      <c r="J524" s="183"/>
      <c r="K524" s="183"/>
      <c r="L524" s="183"/>
      <c r="M524" s="183"/>
      <c r="N524" s="183"/>
      <c r="O524" s="183"/>
      <c r="P524" s="183"/>
      <c r="Q524" s="183"/>
      <c r="R524" s="183"/>
      <c r="S524" s="183"/>
      <c r="T524" s="183"/>
      <c r="U524" s="183"/>
      <c r="V524" s="183"/>
      <c r="W524" s="183"/>
      <c r="X524" s="187"/>
      <c r="Y524" s="174"/>
      <c r="Z524" s="118">
        <f>Z525+Z526+Z527</f>
        <v>0</v>
      </c>
      <c r="AA524" s="140">
        <f t="shared" si="63"/>
        <v>0</v>
      </c>
    </row>
    <row r="525" spans="1:27" ht="32.25" outlineLevel="6" thickBot="1">
      <c r="A525" s="69" t="s">
        <v>99</v>
      </c>
      <c r="B525" s="73">
        <v>953</v>
      </c>
      <c r="C525" s="74" t="s">
        <v>13</v>
      </c>
      <c r="D525" s="74" t="s">
        <v>326</v>
      </c>
      <c r="E525" s="74" t="s">
        <v>94</v>
      </c>
      <c r="F525" s="74"/>
      <c r="G525" s="115">
        <v>2</v>
      </c>
      <c r="H525" s="182"/>
      <c r="I525" s="183"/>
      <c r="J525" s="183"/>
      <c r="K525" s="183"/>
      <c r="L525" s="183"/>
      <c r="M525" s="183"/>
      <c r="N525" s="183"/>
      <c r="O525" s="183"/>
      <c r="P525" s="183"/>
      <c r="Q525" s="183"/>
      <c r="R525" s="183"/>
      <c r="S525" s="183"/>
      <c r="T525" s="183"/>
      <c r="U525" s="183"/>
      <c r="V525" s="183"/>
      <c r="W525" s="183"/>
      <c r="X525" s="187"/>
      <c r="Y525" s="174"/>
      <c r="Z525" s="115">
        <v>0</v>
      </c>
      <c r="AA525" s="140">
        <f t="shared" si="63"/>
        <v>0</v>
      </c>
    </row>
    <row r="526" spans="1:27" ht="19.5" customHeight="1" outlineLevel="6" thickBot="1">
      <c r="A526" s="69" t="s">
        <v>100</v>
      </c>
      <c r="B526" s="73">
        <v>953</v>
      </c>
      <c r="C526" s="74" t="s">
        <v>13</v>
      </c>
      <c r="D526" s="74" t="s">
        <v>326</v>
      </c>
      <c r="E526" s="74" t="s">
        <v>95</v>
      </c>
      <c r="F526" s="74"/>
      <c r="G526" s="115">
        <v>5</v>
      </c>
      <c r="H526" s="182"/>
      <c r="I526" s="183"/>
      <c r="J526" s="183"/>
      <c r="K526" s="183"/>
      <c r="L526" s="183"/>
      <c r="M526" s="183"/>
      <c r="N526" s="183"/>
      <c r="O526" s="183"/>
      <c r="P526" s="183"/>
      <c r="Q526" s="183"/>
      <c r="R526" s="183"/>
      <c r="S526" s="183"/>
      <c r="T526" s="183"/>
      <c r="U526" s="183"/>
      <c r="V526" s="183"/>
      <c r="W526" s="183"/>
      <c r="X526" s="187"/>
      <c r="Y526" s="174"/>
      <c r="Z526" s="115">
        <v>0</v>
      </c>
      <c r="AA526" s="140">
        <f t="shared" si="63"/>
        <v>0</v>
      </c>
    </row>
    <row r="527" spans="1:27" ht="16.5" outlineLevel="6" thickBot="1">
      <c r="A527" s="69" t="s">
        <v>335</v>
      </c>
      <c r="B527" s="73">
        <v>953</v>
      </c>
      <c r="C527" s="74" t="s">
        <v>13</v>
      </c>
      <c r="D527" s="74" t="s">
        <v>326</v>
      </c>
      <c r="E527" s="74" t="s">
        <v>336</v>
      </c>
      <c r="F527" s="74"/>
      <c r="G527" s="115">
        <v>15</v>
      </c>
      <c r="H527" s="182"/>
      <c r="I527" s="183"/>
      <c r="J527" s="183"/>
      <c r="K527" s="183"/>
      <c r="L527" s="183"/>
      <c r="M527" s="183"/>
      <c r="N527" s="183"/>
      <c r="O527" s="183"/>
      <c r="P527" s="183"/>
      <c r="Q527" s="183"/>
      <c r="R527" s="183"/>
      <c r="S527" s="183"/>
      <c r="T527" s="183"/>
      <c r="U527" s="183"/>
      <c r="V527" s="183"/>
      <c r="W527" s="183"/>
      <c r="X527" s="187"/>
      <c r="Y527" s="174"/>
      <c r="Z527" s="115">
        <v>0</v>
      </c>
      <c r="AA527" s="140">
        <f t="shared" si="63"/>
        <v>0</v>
      </c>
    </row>
    <row r="528" spans="1:27" ht="19.5" outlineLevel="6" thickBot="1">
      <c r="A528" s="88" t="s">
        <v>44</v>
      </c>
      <c r="B528" s="18">
        <v>953</v>
      </c>
      <c r="C528" s="14" t="s">
        <v>43</v>
      </c>
      <c r="D528" s="36" t="s">
        <v>245</v>
      </c>
      <c r="E528" s="14" t="s">
        <v>5</v>
      </c>
      <c r="F528" s="14"/>
      <c r="G528" s="228">
        <f>G529+G544</f>
        <v>8480.739</v>
      </c>
      <c r="H528" s="178">
        <f aca="true" t="shared" si="64" ref="H528:X528">H545+H556</f>
        <v>0</v>
      </c>
      <c r="I528" s="178">
        <f t="shared" si="64"/>
        <v>0</v>
      </c>
      <c r="J528" s="178">
        <f t="shared" si="64"/>
        <v>0</v>
      </c>
      <c r="K528" s="178">
        <f t="shared" si="64"/>
        <v>0</v>
      </c>
      <c r="L528" s="178">
        <f t="shared" si="64"/>
        <v>0</v>
      </c>
      <c r="M528" s="178">
        <f t="shared" si="64"/>
        <v>0</v>
      </c>
      <c r="N528" s="178">
        <f t="shared" si="64"/>
        <v>0</v>
      </c>
      <c r="O528" s="178">
        <f t="shared" si="64"/>
        <v>0</v>
      </c>
      <c r="P528" s="178">
        <f t="shared" si="64"/>
        <v>0</v>
      </c>
      <c r="Q528" s="178">
        <f t="shared" si="64"/>
        <v>0</v>
      </c>
      <c r="R528" s="178">
        <f t="shared" si="64"/>
        <v>0</v>
      </c>
      <c r="S528" s="178">
        <f t="shared" si="64"/>
        <v>0</v>
      </c>
      <c r="T528" s="178">
        <f t="shared" si="64"/>
        <v>0</v>
      </c>
      <c r="U528" s="178">
        <f t="shared" si="64"/>
        <v>0</v>
      </c>
      <c r="V528" s="178">
        <f t="shared" si="64"/>
        <v>0</v>
      </c>
      <c r="W528" s="178">
        <f t="shared" si="64"/>
        <v>0</v>
      </c>
      <c r="X528" s="189">
        <f t="shared" si="64"/>
        <v>12003.04085</v>
      </c>
      <c r="Y528" s="174" t="e">
        <f>X528/G520*100</f>
        <v>#DIV/0!</v>
      </c>
      <c r="Z528" s="228">
        <f>Z529+Z544</f>
        <v>1714.5240000000001</v>
      </c>
      <c r="AA528" s="140">
        <f t="shared" si="63"/>
        <v>20.21668158871533</v>
      </c>
    </row>
    <row r="529" spans="1:27" ht="16.5" outlineLevel="6" thickBot="1">
      <c r="A529" s="102" t="s">
        <v>37</v>
      </c>
      <c r="B529" s="18">
        <v>953</v>
      </c>
      <c r="C529" s="36" t="s">
        <v>16</v>
      </c>
      <c r="D529" s="36" t="s">
        <v>245</v>
      </c>
      <c r="E529" s="36" t="s">
        <v>5</v>
      </c>
      <c r="F529" s="36"/>
      <c r="G529" s="124">
        <f>G530</f>
        <v>3635.739</v>
      </c>
      <c r="H529" s="178"/>
      <c r="I529" s="178"/>
      <c r="J529" s="178"/>
      <c r="K529" s="178"/>
      <c r="L529" s="178"/>
      <c r="M529" s="178"/>
      <c r="N529" s="178"/>
      <c r="O529" s="178"/>
      <c r="P529" s="178"/>
      <c r="Q529" s="178"/>
      <c r="R529" s="178"/>
      <c r="S529" s="178"/>
      <c r="T529" s="178"/>
      <c r="U529" s="178"/>
      <c r="V529" s="178"/>
      <c r="W529" s="178"/>
      <c r="X529" s="189"/>
      <c r="Y529" s="174"/>
      <c r="Z529" s="124">
        <f>Z530</f>
        <v>477.844</v>
      </c>
      <c r="AA529" s="140">
        <f t="shared" si="63"/>
        <v>13.142967633265204</v>
      </c>
    </row>
    <row r="530" spans="1:27" ht="16.5" outlineLevel="6" thickBot="1">
      <c r="A530" s="13" t="s">
        <v>141</v>
      </c>
      <c r="B530" s="19">
        <v>953</v>
      </c>
      <c r="C530" s="9" t="s">
        <v>16</v>
      </c>
      <c r="D530" s="9" t="s">
        <v>245</v>
      </c>
      <c r="E530" s="9" t="s">
        <v>5</v>
      </c>
      <c r="F530" s="9"/>
      <c r="G530" s="114">
        <f>G531</f>
        <v>3635.739</v>
      </c>
      <c r="H530" s="178"/>
      <c r="I530" s="178"/>
      <c r="J530" s="178"/>
      <c r="K530" s="178"/>
      <c r="L530" s="178"/>
      <c r="M530" s="178"/>
      <c r="N530" s="178"/>
      <c r="O530" s="178"/>
      <c r="P530" s="178"/>
      <c r="Q530" s="178"/>
      <c r="R530" s="178"/>
      <c r="S530" s="178"/>
      <c r="T530" s="178"/>
      <c r="U530" s="178"/>
      <c r="V530" s="178"/>
      <c r="W530" s="178"/>
      <c r="X530" s="189"/>
      <c r="Y530" s="174"/>
      <c r="Z530" s="114">
        <f>Z531</f>
        <v>477.844</v>
      </c>
      <c r="AA530" s="140">
        <f t="shared" si="63"/>
        <v>13.142967633265204</v>
      </c>
    </row>
    <row r="531" spans="1:27" ht="16.5" outlineLevel="6" thickBot="1">
      <c r="A531" s="65" t="s">
        <v>226</v>
      </c>
      <c r="B531" s="19">
        <v>953</v>
      </c>
      <c r="C531" s="9" t="s">
        <v>16</v>
      </c>
      <c r="D531" s="9" t="s">
        <v>309</v>
      </c>
      <c r="E531" s="9" t="s">
        <v>5</v>
      </c>
      <c r="F531" s="9"/>
      <c r="G531" s="114">
        <f>G540+G533+G536</f>
        <v>3635.739</v>
      </c>
      <c r="H531" s="178"/>
      <c r="I531" s="178"/>
      <c r="J531" s="178"/>
      <c r="K531" s="178"/>
      <c r="L531" s="178"/>
      <c r="M531" s="178"/>
      <c r="N531" s="178"/>
      <c r="O531" s="178"/>
      <c r="P531" s="178"/>
      <c r="Q531" s="178"/>
      <c r="R531" s="178"/>
      <c r="S531" s="178"/>
      <c r="T531" s="178"/>
      <c r="U531" s="178"/>
      <c r="V531" s="178"/>
      <c r="W531" s="178"/>
      <c r="X531" s="189"/>
      <c r="Y531" s="174"/>
      <c r="Z531" s="114">
        <f>Z540+Z533+Z536</f>
        <v>477.844</v>
      </c>
      <c r="AA531" s="140">
        <f t="shared" si="63"/>
        <v>13.142967633265204</v>
      </c>
    </row>
    <row r="532" spans="1:27" ht="16.5" outlineLevel="6" thickBot="1">
      <c r="A532" s="119" t="s">
        <v>179</v>
      </c>
      <c r="B532" s="72">
        <v>953</v>
      </c>
      <c r="C532" s="72" t="s">
        <v>16</v>
      </c>
      <c r="D532" s="72" t="s">
        <v>316</v>
      </c>
      <c r="E532" s="72" t="s">
        <v>5</v>
      </c>
      <c r="F532" s="72"/>
      <c r="G532" s="116">
        <f>G533</f>
        <v>2900</v>
      </c>
      <c r="H532" s="178"/>
      <c r="I532" s="178"/>
      <c r="J532" s="178"/>
      <c r="K532" s="178"/>
      <c r="L532" s="178"/>
      <c r="M532" s="178"/>
      <c r="N532" s="178"/>
      <c r="O532" s="178"/>
      <c r="P532" s="178"/>
      <c r="Q532" s="178"/>
      <c r="R532" s="178"/>
      <c r="S532" s="178"/>
      <c r="T532" s="178"/>
      <c r="U532" s="178"/>
      <c r="V532" s="178"/>
      <c r="W532" s="178"/>
      <c r="X532" s="189"/>
      <c r="Y532" s="174"/>
      <c r="Z532" s="116">
        <f>Z533</f>
        <v>395</v>
      </c>
      <c r="AA532" s="140">
        <f t="shared" si="63"/>
        <v>13.620689655172413</v>
      </c>
    </row>
    <row r="533" spans="1:27" ht="48" outlineLevel="6" thickBot="1">
      <c r="A533" s="110" t="s">
        <v>393</v>
      </c>
      <c r="B533" s="87">
        <v>953</v>
      </c>
      <c r="C533" s="72" t="s">
        <v>16</v>
      </c>
      <c r="D533" s="72" t="s">
        <v>394</v>
      </c>
      <c r="E533" s="72" t="s">
        <v>5</v>
      </c>
      <c r="F533" s="72"/>
      <c r="G533" s="188">
        <f>G534</f>
        <v>2900</v>
      </c>
      <c r="H533" s="178"/>
      <c r="I533" s="178"/>
      <c r="J533" s="178"/>
      <c r="K533" s="178"/>
      <c r="L533" s="178"/>
      <c r="M533" s="178"/>
      <c r="N533" s="178"/>
      <c r="O533" s="178"/>
      <c r="P533" s="178"/>
      <c r="Q533" s="178"/>
      <c r="R533" s="178"/>
      <c r="S533" s="178"/>
      <c r="T533" s="178"/>
      <c r="U533" s="178"/>
      <c r="V533" s="178"/>
      <c r="W533" s="178"/>
      <c r="X533" s="189"/>
      <c r="Y533" s="174"/>
      <c r="Z533" s="188">
        <f>Z534</f>
        <v>395</v>
      </c>
      <c r="AA533" s="140">
        <f t="shared" si="63"/>
        <v>13.620689655172413</v>
      </c>
    </row>
    <row r="534" spans="1:27" ht="16.5" outlineLevel="6" thickBot="1">
      <c r="A534" s="5" t="s">
        <v>116</v>
      </c>
      <c r="B534" s="6">
        <v>953</v>
      </c>
      <c r="C534" s="6" t="s">
        <v>16</v>
      </c>
      <c r="D534" s="6" t="s">
        <v>394</v>
      </c>
      <c r="E534" s="6" t="s">
        <v>115</v>
      </c>
      <c r="F534" s="6"/>
      <c r="G534" s="190">
        <f>G535</f>
        <v>2900</v>
      </c>
      <c r="H534" s="178"/>
      <c r="I534" s="178"/>
      <c r="J534" s="178"/>
      <c r="K534" s="178"/>
      <c r="L534" s="178"/>
      <c r="M534" s="178"/>
      <c r="N534" s="178"/>
      <c r="O534" s="178"/>
      <c r="P534" s="178"/>
      <c r="Q534" s="178"/>
      <c r="R534" s="178"/>
      <c r="S534" s="178"/>
      <c r="T534" s="178"/>
      <c r="U534" s="178"/>
      <c r="V534" s="178"/>
      <c r="W534" s="178"/>
      <c r="X534" s="189"/>
      <c r="Y534" s="174"/>
      <c r="Z534" s="190">
        <f>Z535</f>
        <v>395</v>
      </c>
      <c r="AA534" s="140">
        <f t="shared" si="63"/>
        <v>13.620689655172413</v>
      </c>
    </row>
    <row r="535" spans="1:29" ht="16.5" outlineLevel="6" thickBot="1">
      <c r="A535" s="80" t="s">
        <v>83</v>
      </c>
      <c r="B535" s="74">
        <v>953</v>
      </c>
      <c r="C535" s="74" t="s">
        <v>16</v>
      </c>
      <c r="D535" s="74" t="s">
        <v>394</v>
      </c>
      <c r="E535" s="74" t="s">
        <v>84</v>
      </c>
      <c r="F535" s="74"/>
      <c r="G535" s="192">
        <v>2900</v>
      </c>
      <c r="H535" s="178"/>
      <c r="I535" s="178"/>
      <c r="J535" s="178"/>
      <c r="K535" s="178"/>
      <c r="L535" s="178"/>
      <c r="M535" s="178"/>
      <c r="N535" s="178"/>
      <c r="O535" s="178"/>
      <c r="P535" s="178"/>
      <c r="Q535" s="178"/>
      <c r="R535" s="178"/>
      <c r="S535" s="178"/>
      <c r="T535" s="178"/>
      <c r="U535" s="178"/>
      <c r="V535" s="178"/>
      <c r="W535" s="178"/>
      <c r="X535" s="189"/>
      <c r="Y535" s="174"/>
      <c r="Z535" s="192">
        <v>395</v>
      </c>
      <c r="AA535" s="140">
        <f t="shared" si="63"/>
        <v>13.620689655172413</v>
      </c>
      <c r="AC535" s="240"/>
    </row>
    <row r="536" spans="1:29" ht="16.5" outlineLevel="6" thickBot="1">
      <c r="A536" s="119" t="s">
        <v>175</v>
      </c>
      <c r="B536" s="72">
        <v>953</v>
      </c>
      <c r="C536" s="72" t="s">
        <v>16</v>
      </c>
      <c r="D536" s="72" t="s">
        <v>310</v>
      </c>
      <c r="E536" s="72" t="s">
        <v>5</v>
      </c>
      <c r="F536" s="72"/>
      <c r="G536" s="116">
        <f>G537</f>
        <v>300</v>
      </c>
      <c r="H536" s="178"/>
      <c r="I536" s="178"/>
      <c r="J536" s="178"/>
      <c r="K536" s="178"/>
      <c r="L536" s="178"/>
      <c r="M536" s="178"/>
      <c r="N536" s="178"/>
      <c r="O536" s="178"/>
      <c r="P536" s="178"/>
      <c r="Q536" s="178"/>
      <c r="R536" s="178"/>
      <c r="S536" s="178"/>
      <c r="T536" s="178"/>
      <c r="U536" s="178"/>
      <c r="V536" s="178"/>
      <c r="W536" s="178"/>
      <c r="X536" s="189"/>
      <c r="Y536" s="174"/>
      <c r="Z536" s="116">
        <f>Z537</f>
        <v>10</v>
      </c>
      <c r="AA536" s="140">
        <f t="shared" si="63"/>
        <v>3.3333333333333335</v>
      </c>
      <c r="AC536" s="240"/>
    </row>
    <row r="537" spans="1:29" ht="48" outlineLevel="6" thickBot="1">
      <c r="A537" s="110" t="s">
        <v>393</v>
      </c>
      <c r="B537" s="87">
        <v>953</v>
      </c>
      <c r="C537" s="72" t="s">
        <v>16</v>
      </c>
      <c r="D537" s="72" t="s">
        <v>427</v>
      </c>
      <c r="E537" s="72" t="s">
        <v>5</v>
      </c>
      <c r="F537" s="72"/>
      <c r="G537" s="188">
        <f>G538</f>
        <v>300</v>
      </c>
      <c r="H537" s="178"/>
      <c r="I537" s="178"/>
      <c r="J537" s="178"/>
      <c r="K537" s="178"/>
      <c r="L537" s="178"/>
      <c r="M537" s="178"/>
      <c r="N537" s="178"/>
      <c r="O537" s="178"/>
      <c r="P537" s="178"/>
      <c r="Q537" s="178"/>
      <c r="R537" s="178"/>
      <c r="S537" s="178"/>
      <c r="T537" s="178"/>
      <c r="U537" s="178"/>
      <c r="V537" s="178"/>
      <c r="W537" s="178"/>
      <c r="X537" s="189"/>
      <c r="Y537" s="174"/>
      <c r="Z537" s="188">
        <f>Z538</f>
        <v>10</v>
      </c>
      <c r="AA537" s="140">
        <f t="shared" si="63"/>
        <v>3.3333333333333335</v>
      </c>
      <c r="AC537" s="240"/>
    </row>
    <row r="538" spans="1:29" ht="16.5" outlineLevel="6" thickBot="1">
      <c r="A538" s="5" t="s">
        <v>116</v>
      </c>
      <c r="B538" s="6">
        <v>953</v>
      </c>
      <c r="C538" s="6" t="s">
        <v>16</v>
      </c>
      <c r="D538" s="6" t="s">
        <v>427</v>
      </c>
      <c r="E538" s="6" t="s">
        <v>115</v>
      </c>
      <c r="F538" s="6"/>
      <c r="G538" s="190">
        <f>G539</f>
        <v>300</v>
      </c>
      <c r="H538" s="178"/>
      <c r="I538" s="178"/>
      <c r="J538" s="178"/>
      <c r="K538" s="178"/>
      <c r="L538" s="178"/>
      <c r="M538" s="178"/>
      <c r="N538" s="178"/>
      <c r="O538" s="178"/>
      <c r="P538" s="178"/>
      <c r="Q538" s="178"/>
      <c r="R538" s="178"/>
      <c r="S538" s="178"/>
      <c r="T538" s="178"/>
      <c r="U538" s="178"/>
      <c r="V538" s="178"/>
      <c r="W538" s="178"/>
      <c r="X538" s="189"/>
      <c r="Y538" s="174"/>
      <c r="Z538" s="190">
        <f>Z539</f>
        <v>10</v>
      </c>
      <c r="AA538" s="140">
        <f t="shared" si="63"/>
        <v>3.3333333333333335</v>
      </c>
      <c r="AC538" s="240"/>
    </row>
    <row r="539" spans="1:29" ht="16.5" outlineLevel="6" thickBot="1">
      <c r="A539" s="80" t="s">
        <v>83</v>
      </c>
      <c r="B539" s="74">
        <v>953</v>
      </c>
      <c r="C539" s="74" t="s">
        <v>16</v>
      </c>
      <c r="D539" s="74" t="s">
        <v>427</v>
      </c>
      <c r="E539" s="74" t="s">
        <v>84</v>
      </c>
      <c r="F539" s="74"/>
      <c r="G539" s="192">
        <v>300</v>
      </c>
      <c r="H539" s="178"/>
      <c r="I539" s="178"/>
      <c r="J539" s="178"/>
      <c r="K539" s="178"/>
      <c r="L539" s="178"/>
      <c r="M539" s="178"/>
      <c r="N539" s="178"/>
      <c r="O539" s="178"/>
      <c r="P539" s="178"/>
      <c r="Q539" s="178"/>
      <c r="R539" s="178"/>
      <c r="S539" s="178"/>
      <c r="T539" s="178"/>
      <c r="U539" s="178"/>
      <c r="V539" s="178"/>
      <c r="W539" s="178"/>
      <c r="X539" s="189"/>
      <c r="Y539" s="174"/>
      <c r="Z539" s="192">
        <v>10</v>
      </c>
      <c r="AA539" s="140">
        <f t="shared" si="63"/>
        <v>3.3333333333333335</v>
      </c>
      <c r="AC539" s="240"/>
    </row>
    <row r="540" spans="1:29" ht="32.25" outlineLevel="6" thickBot="1">
      <c r="A540" s="119" t="s">
        <v>186</v>
      </c>
      <c r="B540" s="71">
        <v>953</v>
      </c>
      <c r="C540" s="72" t="s">
        <v>16</v>
      </c>
      <c r="D540" s="72" t="s">
        <v>325</v>
      </c>
      <c r="E540" s="72" t="s">
        <v>5</v>
      </c>
      <c r="F540" s="72"/>
      <c r="G540" s="116">
        <f>G541</f>
        <v>435.739</v>
      </c>
      <c r="H540" s="178"/>
      <c r="I540" s="178"/>
      <c r="J540" s="178"/>
      <c r="K540" s="178"/>
      <c r="L540" s="178"/>
      <c r="M540" s="178"/>
      <c r="N540" s="178"/>
      <c r="O540" s="178"/>
      <c r="P540" s="178"/>
      <c r="Q540" s="178"/>
      <c r="R540" s="178"/>
      <c r="S540" s="178"/>
      <c r="T540" s="178"/>
      <c r="U540" s="178"/>
      <c r="V540" s="178"/>
      <c r="W540" s="178"/>
      <c r="X540" s="189"/>
      <c r="Y540" s="174"/>
      <c r="Z540" s="116">
        <f>Z541</f>
        <v>72.844</v>
      </c>
      <c r="AA540" s="140">
        <f t="shared" si="63"/>
        <v>16.71734685212937</v>
      </c>
      <c r="AC540" s="240"/>
    </row>
    <row r="541" spans="1:29" ht="16.5" outlineLevel="6" thickBot="1">
      <c r="A541" s="5" t="s">
        <v>120</v>
      </c>
      <c r="B541" s="21">
        <v>953</v>
      </c>
      <c r="C541" s="6" t="s">
        <v>16</v>
      </c>
      <c r="D541" s="6" t="s">
        <v>324</v>
      </c>
      <c r="E541" s="6" t="s">
        <v>118</v>
      </c>
      <c r="F541" s="6"/>
      <c r="G541" s="118">
        <f>G542</f>
        <v>435.739</v>
      </c>
      <c r="H541" s="178"/>
      <c r="I541" s="178"/>
      <c r="J541" s="178"/>
      <c r="K541" s="178"/>
      <c r="L541" s="178"/>
      <c r="M541" s="178"/>
      <c r="N541" s="178"/>
      <c r="O541" s="178"/>
      <c r="P541" s="178"/>
      <c r="Q541" s="178"/>
      <c r="R541" s="178"/>
      <c r="S541" s="178"/>
      <c r="T541" s="178"/>
      <c r="U541" s="178"/>
      <c r="V541" s="178"/>
      <c r="W541" s="178"/>
      <c r="X541" s="189"/>
      <c r="Y541" s="174"/>
      <c r="Z541" s="118">
        <f>Z542</f>
        <v>72.844</v>
      </c>
      <c r="AA541" s="140">
        <f t="shared" si="63"/>
        <v>16.71734685212937</v>
      </c>
      <c r="AC541" s="240"/>
    </row>
    <row r="542" spans="1:29" ht="32.25" outlineLevel="6" thickBot="1">
      <c r="A542" s="69" t="s">
        <v>121</v>
      </c>
      <c r="B542" s="73">
        <v>953</v>
      </c>
      <c r="C542" s="74" t="s">
        <v>16</v>
      </c>
      <c r="D542" s="74" t="s">
        <v>324</v>
      </c>
      <c r="E542" s="74" t="s">
        <v>119</v>
      </c>
      <c r="F542" s="74"/>
      <c r="G542" s="115">
        <v>435.739</v>
      </c>
      <c r="H542" s="178"/>
      <c r="I542" s="178"/>
      <c r="J542" s="178"/>
      <c r="K542" s="178"/>
      <c r="L542" s="178"/>
      <c r="M542" s="178"/>
      <c r="N542" s="178"/>
      <c r="O542" s="178"/>
      <c r="P542" s="178"/>
      <c r="Q542" s="178"/>
      <c r="R542" s="178"/>
      <c r="S542" s="178"/>
      <c r="T542" s="178"/>
      <c r="U542" s="178"/>
      <c r="V542" s="178"/>
      <c r="W542" s="178"/>
      <c r="X542" s="189"/>
      <c r="Y542" s="174"/>
      <c r="Z542" s="115">
        <v>72.844</v>
      </c>
      <c r="AA542" s="140">
        <f t="shared" si="63"/>
        <v>16.71734685212937</v>
      </c>
      <c r="AC542" s="240"/>
    </row>
    <row r="543" spans="1:27" ht="16.5" outlineLevel="6" thickBot="1">
      <c r="A543" s="100" t="s">
        <v>40</v>
      </c>
      <c r="B543" s="18">
        <v>953</v>
      </c>
      <c r="C543" s="36" t="s">
        <v>21</v>
      </c>
      <c r="D543" s="36" t="s">
        <v>245</v>
      </c>
      <c r="E543" s="36" t="s">
        <v>5</v>
      </c>
      <c r="F543" s="36"/>
      <c r="G543" s="233">
        <f>G544</f>
        <v>4845</v>
      </c>
      <c r="H543" s="178"/>
      <c r="I543" s="178"/>
      <c r="J543" s="178"/>
      <c r="K543" s="178"/>
      <c r="L543" s="178"/>
      <c r="M543" s="178"/>
      <c r="N543" s="178"/>
      <c r="O543" s="178"/>
      <c r="P543" s="178"/>
      <c r="Q543" s="178"/>
      <c r="R543" s="178"/>
      <c r="S543" s="178"/>
      <c r="T543" s="178"/>
      <c r="U543" s="178"/>
      <c r="V543" s="178"/>
      <c r="W543" s="178"/>
      <c r="X543" s="189"/>
      <c r="Y543" s="174"/>
      <c r="Z543" s="233">
        <f>Z544</f>
        <v>1236.68</v>
      </c>
      <c r="AA543" s="140">
        <f t="shared" si="63"/>
        <v>25.524871001031997</v>
      </c>
    </row>
    <row r="544" spans="1:27" ht="32.25" outlineLevel="6" thickBot="1">
      <c r="A544" s="91" t="s">
        <v>131</v>
      </c>
      <c r="B544" s="19">
        <v>953</v>
      </c>
      <c r="C544" s="9" t="s">
        <v>21</v>
      </c>
      <c r="D544" s="9" t="s">
        <v>246</v>
      </c>
      <c r="E544" s="9" t="s">
        <v>5</v>
      </c>
      <c r="F544" s="9"/>
      <c r="G544" s="184">
        <f>G545</f>
        <v>4845</v>
      </c>
      <c r="H544" s="178"/>
      <c r="I544" s="178"/>
      <c r="J544" s="178"/>
      <c r="K544" s="178"/>
      <c r="L544" s="178"/>
      <c r="M544" s="178"/>
      <c r="N544" s="178"/>
      <c r="O544" s="178"/>
      <c r="P544" s="178"/>
      <c r="Q544" s="178"/>
      <c r="R544" s="178"/>
      <c r="S544" s="178"/>
      <c r="T544" s="178"/>
      <c r="U544" s="178"/>
      <c r="V544" s="178"/>
      <c r="W544" s="178"/>
      <c r="X544" s="189"/>
      <c r="Y544" s="174"/>
      <c r="Z544" s="184">
        <f>Z545</f>
        <v>1236.68</v>
      </c>
      <c r="AA544" s="140">
        <f t="shared" si="63"/>
        <v>25.524871001031997</v>
      </c>
    </row>
    <row r="545" spans="1:27" ht="32.25" outlineLevel="6" thickBot="1">
      <c r="A545" s="91" t="s">
        <v>132</v>
      </c>
      <c r="B545" s="19">
        <v>953</v>
      </c>
      <c r="C545" s="9" t="s">
        <v>21</v>
      </c>
      <c r="D545" s="9" t="s">
        <v>247</v>
      </c>
      <c r="E545" s="9" t="s">
        <v>5</v>
      </c>
      <c r="F545" s="9"/>
      <c r="G545" s="184">
        <f>G546</f>
        <v>4845</v>
      </c>
      <c r="H545" s="178">
        <f aca="true" t="shared" si="65" ref="H545:X546">H546</f>
        <v>0</v>
      </c>
      <c r="I545" s="178">
        <f t="shared" si="65"/>
        <v>0</v>
      </c>
      <c r="J545" s="178">
        <f t="shared" si="65"/>
        <v>0</v>
      </c>
      <c r="K545" s="178">
        <f t="shared" si="65"/>
        <v>0</v>
      </c>
      <c r="L545" s="178">
        <f t="shared" si="65"/>
        <v>0</v>
      </c>
      <c r="M545" s="178">
        <f t="shared" si="65"/>
        <v>0</v>
      </c>
      <c r="N545" s="178">
        <f t="shared" si="65"/>
        <v>0</v>
      </c>
      <c r="O545" s="178">
        <f t="shared" si="65"/>
        <v>0</v>
      </c>
      <c r="P545" s="178">
        <f t="shared" si="65"/>
        <v>0</v>
      </c>
      <c r="Q545" s="178">
        <f t="shared" si="65"/>
        <v>0</v>
      </c>
      <c r="R545" s="178">
        <f t="shared" si="65"/>
        <v>0</v>
      </c>
      <c r="S545" s="178">
        <f t="shared" si="65"/>
        <v>0</v>
      </c>
      <c r="T545" s="178">
        <f t="shared" si="65"/>
        <v>0</v>
      </c>
      <c r="U545" s="178">
        <f t="shared" si="65"/>
        <v>0</v>
      </c>
      <c r="V545" s="178">
        <f t="shared" si="65"/>
        <v>0</v>
      </c>
      <c r="W545" s="178">
        <f t="shared" si="65"/>
        <v>0</v>
      </c>
      <c r="X545" s="189">
        <f t="shared" si="65"/>
        <v>12003.04085</v>
      </c>
      <c r="Y545" s="174">
        <f>X545/G522*100</f>
        <v>441.6942355105795</v>
      </c>
      <c r="Z545" s="184">
        <f>Z546</f>
        <v>1236.68</v>
      </c>
      <c r="AA545" s="140">
        <f t="shared" si="63"/>
        <v>25.524871001031997</v>
      </c>
    </row>
    <row r="546" spans="1:27" ht="48" outlineLevel="6" thickBot="1">
      <c r="A546" s="93" t="s">
        <v>187</v>
      </c>
      <c r="B546" s="71">
        <v>953</v>
      </c>
      <c r="C546" s="72" t="s">
        <v>21</v>
      </c>
      <c r="D546" s="72" t="s">
        <v>327</v>
      </c>
      <c r="E546" s="72" t="s">
        <v>5</v>
      </c>
      <c r="F546" s="72"/>
      <c r="G546" s="188">
        <f>G547</f>
        <v>4845</v>
      </c>
      <c r="H546" s="134">
        <f t="shared" si="65"/>
        <v>0</v>
      </c>
      <c r="I546" s="134">
        <f t="shared" si="65"/>
        <v>0</v>
      </c>
      <c r="J546" s="134">
        <f t="shared" si="65"/>
        <v>0</v>
      </c>
      <c r="K546" s="134">
        <f t="shared" si="65"/>
        <v>0</v>
      </c>
      <c r="L546" s="134">
        <f t="shared" si="65"/>
        <v>0</v>
      </c>
      <c r="M546" s="134">
        <f t="shared" si="65"/>
        <v>0</v>
      </c>
      <c r="N546" s="134">
        <f t="shared" si="65"/>
        <v>0</v>
      </c>
      <c r="O546" s="134">
        <f t="shared" si="65"/>
        <v>0</v>
      </c>
      <c r="P546" s="134">
        <f t="shared" si="65"/>
        <v>0</v>
      </c>
      <c r="Q546" s="134">
        <f t="shared" si="65"/>
        <v>0</v>
      </c>
      <c r="R546" s="134">
        <f t="shared" si="65"/>
        <v>0</v>
      </c>
      <c r="S546" s="134">
        <f t="shared" si="65"/>
        <v>0</v>
      </c>
      <c r="T546" s="134">
        <f t="shared" si="65"/>
        <v>0</v>
      </c>
      <c r="U546" s="134">
        <f t="shared" si="65"/>
        <v>0</v>
      </c>
      <c r="V546" s="134">
        <f t="shared" si="65"/>
        <v>0</v>
      </c>
      <c r="W546" s="134">
        <f t="shared" si="65"/>
        <v>0</v>
      </c>
      <c r="X546" s="193">
        <f t="shared" si="65"/>
        <v>12003.04085</v>
      </c>
      <c r="Y546" s="174" t="e">
        <f>X546/#REF!*100</f>
        <v>#REF!</v>
      </c>
      <c r="Z546" s="188">
        <f>Z547</f>
        <v>1236.68</v>
      </c>
      <c r="AA546" s="140">
        <f t="shared" si="63"/>
        <v>25.524871001031997</v>
      </c>
    </row>
    <row r="547" spans="1:27" ht="16.5" outlineLevel="6" thickBot="1">
      <c r="A547" s="5" t="s">
        <v>120</v>
      </c>
      <c r="B547" s="21">
        <v>953</v>
      </c>
      <c r="C547" s="6" t="s">
        <v>21</v>
      </c>
      <c r="D547" s="6" t="s">
        <v>327</v>
      </c>
      <c r="E547" s="6" t="s">
        <v>118</v>
      </c>
      <c r="F547" s="6"/>
      <c r="G547" s="190">
        <f>G548</f>
        <v>4845</v>
      </c>
      <c r="H547" s="185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83"/>
      <c r="X547" s="186">
        <v>12003.04085</v>
      </c>
      <c r="Y547" s="174">
        <f>X547/G523*100</f>
        <v>441.6942355105795</v>
      </c>
      <c r="Z547" s="190">
        <f>Z548</f>
        <v>1236.68</v>
      </c>
      <c r="AA547" s="140">
        <f t="shared" si="63"/>
        <v>25.524871001031997</v>
      </c>
    </row>
    <row r="548" spans="1:29" ht="32.25" outlineLevel="6" thickBot="1">
      <c r="A548" s="69" t="s">
        <v>121</v>
      </c>
      <c r="B548" s="73">
        <v>953</v>
      </c>
      <c r="C548" s="74" t="s">
        <v>21</v>
      </c>
      <c r="D548" s="74" t="s">
        <v>327</v>
      </c>
      <c r="E548" s="74" t="s">
        <v>119</v>
      </c>
      <c r="F548" s="74"/>
      <c r="G548" s="192">
        <v>4845</v>
      </c>
      <c r="H548" s="182"/>
      <c r="I548" s="183"/>
      <c r="J548" s="183"/>
      <c r="K548" s="183"/>
      <c r="L548" s="183"/>
      <c r="M548" s="183"/>
      <c r="N548" s="183"/>
      <c r="O548" s="183"/>
      <c r="P548" s="183"/>
      <c r="Q548" s="183"/>
      <c r="R548" s="183"/>
      <c r="S548" s="183"/>
      <c r="T548" s="183"/>
      <c r="U548" s="183"/>
      <c r="V548" s="183"/>
      <c r="W548" s="183"/>
      <c r="X548" s="187"/>
      <c r="Y548" s="174"/>
      <c r="Z548" s="192">
        <v>1236.68</v>
      </c>
      <c r="AA548" s="140">
        <f t="shared" si="63"/>
        <v>25.524871001031997</v>
      </c>
      <c r="AC548" s="240"/>
    </row>
    <row r="549" spans="1:29" ht="24" customHeight="1" outlineLevel="6" thickBot="1">
      <c r="A549" s="44" t="s">
        <v>22</v>
      </c>
      <c r="B549" s="44"/>
      <c r="C549" s="44"/>
      <c r="D549" s="44"/>
      <c r="E549" s="44"/>
      <c r="F549" s="44"/>
      <c r="G549" s="238">
        <f>G424+G9</f>
        <v>962074.00629</v>
      </c>
      <c r="H549" s="182"/>
      <c r="I549" s="183"/>
      <c r="J549" s="183"/>
      <c r="K549" s="183"/>
      <c r="L549" s="183"/>
      <c r="M549" s="183"/>
      <c r="N549" s="183"/>
      <c r="O549" s="183"/>
      <c r="P549" s="183"/>
      <c r="Q549" s="183"/>
      <c r="R549" s="183"/>
      <c r="S549" s="183"/>
      <c r="T549" s="183"/>
      <c r="U549" s="183"/>
      <c r="V549" s="183"/>
      <c r="W549" s="183"/>
      <c r="X549" s="187"/>
      <c r="Y549" s="174"/>
      <c r="Z549" s="238">
        <f>Z424+Z9+0.003</f>
        <v>186266.06900000002</v>
      </c>
      <c r="AA549" s="140">
        <f t="shared" si="63"/>
        <v>19.360887809274562</v>
      </c>
      <c r="AC549" s="242"/>
    </row>
    <row r="550" spans="1:25" ht="19.5" customHeight="1" outlineLevel="6" thickBot="1">
      <c r="A550" s="1"/>
      <c r="B550" s="22"/>
      <c r="C550" s="1"/>
      <c r="D550" s="1"/>
      <c r="E550" s="1"/>
      <c r="F550" s="1"/>
      <c r="G550" s="1"/>
      <c r="H550" s="48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60"/>
      <c r="Y550" s="52"/>
    </row>
    <row r="551" spans="1:25" ht="16.5" outlineLevel="6" thickBot="1">
      <c r="A551" s="3"/>
      <c r="B551" s="3"/>
      <c r="C551" s="3"/>
      <c r="D551" s="3"/>
      <c r="E551" s="3"/>
      <c r="F551" s="3"/>
      <c r="G551" s="136"/>
      <c r="H551" s="48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60"/>
      <c r="Y551" s="52"/>
    </row>
    <row r="552" spans="7:25" ht="16.5" outlineLevel="6" thickBot="1">
      <c r="G552" s="135"/>
      <c r="H552" s="48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60"/>
      <c r="Y552" s="52"/>
    </row>
    <row r="553" spans="8:25" ht="16.5" outlineLevel="6" thickBot="1">
      <c r="H553" s="48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60"/>
      <c r="Y553" s="52"/>
    </row>
    <row r="554" spans="8:25" ht="16.5" outlineLevel="6" thickBot="1">
      <c r="H554" s="48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60"/>
      <c r="Y554" s="52"/>
    </row>
    <row r="555" spans="8:25" ht="16.5" outlineLevel="6" thickBot="1">
      <c r="H555" s="48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60"/>
      <c r="Y555" s="52"/>
    </row>
    <row r="556" spans="8:25" ht="16.5" outlineLevel="6" thickBot="1">
      <c r="H556" s="31">
        <f aca="true" t="shared" si="66" ref="H556:X556">H557</f>
        <v>0</v>
      </c>
      <c r="I556" s="31">
        <f t="shared" si="66"/>
        <v>0</v>
      </c>
      <c r="J556" s="31">
        <f t="shared" si="66"/>
        <v>0</v>
      </c>
      <c r="K556" s="31">
        <f t="shared" si="66"/>
        <v>0</v>
      </c>
      <c r="L556" s="31">
        <f t="shared" si="66"/>
        <v>0</v>
      </c>
      <c r="M556" s="31">
        <f t="shared" si="66"/>
        <v>0</v>
      </c>
      <c r="N556" s="31">
        <f t="shared" si="66"/>
        <v>0</v>
      </c>
      <c r="O556" s="31">
        <f t="shared" si="66"/>
        <v>0</v>
      </c>
      <c r="P556" s="31">
        <f t="shared" si="66"/>
        <v>0</v>
      </c>
      <c r="Q556" s="31">
        <f t="shared" si="66"/>
        <v>0</v>
      </c>
      <c r="R556" s="31">
        <f t="shared" si="66"/>
        <v>0</v>
      </c>
      <c r="S556" s="31">
        <f t="shared" si="66"/>
        <v>0</v>
      </c>
      <c r="T556" s="31">
        <f t="shared" si="66"/>
        <v>0</v>
      </c>
      <c r="U556" s="31">
        <f t="shared" si="66"/>
        <v>0</v>
      </c>
      <c r="V556" s="31">
        <f t="shared" si="66"/>
        <v>0</v>
      </c>
      <c r="W556" s="31">
        <f t="shared" si="66"/>
        <v>0</v>
      </c>
      <c r="X556" s="56">
        <f t="shared" si="66"/>
        <v>0</v>
      </c>
      <c r="Y556" s="52">
        <v>0</v>
      </c>
    </row>
    <row r="557" spans="8:25" ht="15.75" outlineLevel="6">
      <c r="H557" s="26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40"/>
      <c r="X557" s="54">
        <v>0</v>
      </c>
      <c r="Y557" s="52">
        <v>0</v>
      </c>
    </row>
    <row r="558" spans="8:25" ht="18.75">
      <c r="H558" s="35" t="e">
        <f>#REF!+#REF!+H430+H9</f>
        <v>#REF!</v>
      </c>
      <c r="I558" s="35" t="e">
        <f>#REF!+#REF!+I430+I9</f>
        <v>#REF!</v>
      </c>
      <c r="J558" s="35" t="e">
        <f>#REF!+#REF!+J430+J9</f>
        <v>#REF!</v>
      </c>
      <c r="K558" s="35" t="e">
        <f>#REF!+#REF!+K430+K9</f>
        <v>#REF!</v>
      </c>
      <c r="L558" s="35" t="e">
        <f>#REF!+#REF!+L430+L9</f>
        <v>#REF!</v>
      </c>
      <c r="M558" s="35" t="e">
        <f>#REF!+#REF!+M430+M9</f>
        <v>#REF!</v>
      </c>
      <c r="N558" s="35" t="e">
        <f>#REF!+#REF!+N430+N9</f>
        <v>#REF!</v>
      </c>
      <c r="O558" s="35" t="e">
        <f>#REF!+#REF!+O430+O9</f>
        <v>#REF!</v>
      </c>
      <c r="P558" s="35" t="e">
        <f>#REF!+#REF!+P430+P9</f>
        <v>#REF!</v>
      </c>
      <c r="Q558" s="35" t="e">
        <f>#REF!+#REF!+Q430+Q9</f>
        <v>#REF!</v>
      </c>
      <c r="R558" s="35" t="e">
        <f>#REF!+#REF!+R430+R9</f>
        <v>#REF!</v>
      </c>
      <c r="S558" s="35" t="e">
        <f>#REF!+#REF!+S430+S9</f>
        <v>#REF!</v>
      </c>
      <c r="T558" s="35" t="e">
        <f>#REF!+#REF!+T430+T9</f>
        <v>#REF!</v>
      </c>
      <c r="U558" s="35" t="e">
        <f>#REF!+#REF!+U430+U9</f>
        <v>#REF!</v>
      </c>
      <c r="V558" s="35" t="e">
        <f>#REF!+#REF!+V430+V9</f>
        <v>#REF!</v>
      </c>
      <c r="W558" s="35" t="e">
        <f>#REF!+#REF!+W430+W9</f>
        <v>#REF!</v>
      </c>
      <c r="X558" s="61" t="e">
        <f>#REF!+#REF!+X430+X9</f>
        <v>#REF!</v>
      </c>
      <c r="Y558" s="49" t="e">
        <f>X558/G549*100</f>
        <v>#REF!</v>
      </c>
    </row>
    <row r="559" spans="8:23" ht="15.75"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8:23" ht="15.75"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</sheetData>
  <sheetProtection/>
  <autoFilter ref="A8:AA8"/>
  <mergeCells count="5">
    <mergeCell ref="B3:AA3"/>
    <mergeCell ref="A6:V6"/>
    <mergeCell ref="A5:V5"/>
    <mergeCell ref="B1:AA1"/>
    <mergeCell ref="B2:AA2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4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2019-03-27T00:36:00Z</cp:lastPrinted>
  <dcterms:created xsi:type="dcterms:W3CDTF">2008-11-11T04:53:42Z</dcterms:created>
  <dcterms:modified xsi:type="dcterms:W3CDTF">2019-06-03T01:34:33Z</dcterms:modified>
  <cp:category/>
  <cp:version/>
  <cp:contentType/>
  <cp:contentStatus/>
</cp:coreProperties>
</file>